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160" windowHeight="3420" tabRatio="881" firstSheet="1" activeTab="2"/>
  </bookViews>
  <sheets>
    <sheet name="sua  mau an tuyen khong ro 9" sheetId="1" state="hidden" r:id="rId1"/>
    <sheet name="Mẫu BC việc theo CHV Mẫu 06" sheetId="2" r:id="rId2"/>
    <sheet name="Mẫu BC tiền theo CHV Mẫu 07" sheetId="3" r:id="rId3"/>
  </sheets>
  <definedNames>
    <definedName name="_xlnm.Print_Area" localSheetId="2">'Mẫu BC tiền theo CHV Mẫu 07'!$A$1:$V$128</definedName>
    <definedName name="_xlnm.Print_Area" localSheetId="1">'Mẫu BC việc theo CHV Mẫu 06'!$A$1:$U$139</definedName>
  </definedNames>
  <calcPr fullCalcOnLoad="1"/>
</workbook>
</file>

<file path=xl/sharedStrings.xml><?xml version="1.0" encoding="utf-8"?>
<sst xmlns="http://schemas.openxmlformats.org/spreadsheetml/2006/main" count="419" uniqueCount="211">
  <si>
    <t>I</t>
  </si>
  <si>
    <t>II</t>
  </si>
  <si>
    <t>Số việc</t>
  </si>
  <si>
    <t>NGƯỜI LẬP BIỂU</t>
  </si>
  <si>
    <t>A</t>
  </si>
  <si>
    <t>Chia ra:</t>
  </si>
  <si>
    <t>III</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</si>
  <si>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</si>
  <si>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</si>
  <si>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</si>
  <si>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</si>
  <si>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</si>
  <si>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</si>
  <si>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</si>
  <si>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</si>
  <si>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</si>
  <si>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</si>
  <si>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</si>
  <si>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</si>
  <si>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</si>
  <si>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</si>
  <si>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</si>
  <si>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</si>
  <si>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</si>
  <si>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</si>
  <si>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</si>
  <si>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</si>
  <si>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</si>
  <si>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</si>
  <si>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</si>
  <si>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</si>
  <si>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</si>
  <si>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</si>
  <si>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</si>
  <si>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</si>
  <si>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</si>
  <si>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</si>
  <si>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</si>
  <si>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</si>
  <si>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</si>
  <si>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</si>
  <si>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</si>
  <si>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</si>
  <si>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</si>
  <si>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</si>
  <si>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</si>
  <si>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</si>
  <si>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</si>
  <si>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</si>
  <si>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</si>
  <si>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</si>
  <si>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</si>
  <si>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</si>
  <si>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</si>
  <si>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</si>
  <si>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</si>
  <si>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</si>
  <si>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</si>
  <si>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10</t>
  </si>
  <si>
    <t>Ủy thác thi hành án</t>
  </si>
  <si>
    <t>IV</t>
  </si>
  <si>
    <t>Tổng số phải thi hành</t>
  </si>
  <si>
    <t>Có điều kiện thi hành</t>
  </si>
  <si>
    <t>Đang thi hành</t>
  </si>
  <si>
    <t>Tạm đình chỉ thi hành án</t>
  </si>
  <si>
    <t>Đơn vị tính: 1.000 VN đồng</t>
  </si>
  <si>
    <t>Giảm thi hành án</t>
  </si>
  <si>
    <t>Đơn vị  báo cáo…........………..</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</si>
  <si>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</si>
  <si>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</si>
  <si>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</si>
  <si>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</si>
  <si>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</si>
  <si>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</si>
  <si>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</si>
  <si>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</si>
  <si>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</si>
  <si>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</si>
  <si>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</si>
  <si>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</si>
  <si>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</si>
  <si>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</si>
  <si>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</si>
  <si>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</si>
  <si>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</si>
  <si>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</si>
  <si>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Đơn vị tính: Việc</t>
  </si>
  <si>
    <t>Ban hành theo TT số: 08/2015/TT-BTP</t>
  </si>
  <si>
    <t>ngày 26 tháng 6 năm 2015</t>
  </si>
  <si>
    <t>Tổng cục Thi hành án dân sự</t>
  </si>
  <si>
    <t>Cục THADS tỉnh Đồng Tháp</t>
  </si>
  <si>
    <t>H Tân Hồng</t>
  </si>
  <si>
    <t>B</t>
  </si>
  <si>
    <t>TX Hồng Ngự</t>
  </si>
  <si>
    <t>H Hồng Ngự</t>
  </si>
  <si>
    <t>H Tam Nông</t>
  </si>
  <si>
    <t>V</t>
  </si>
  <si>
    <t>H Thanh Bình</t>
  </si>
  <si>
    <t>VI</t>
  </si>
  <si>
    <t>TP Cao Lãnh</t>
  </si>
  <si>
    <t>VII</t>
  </si>
  <si>
    <t>H Cao Lãnh</t>
  </si>
  <si>
    <t>VIII</t>
  </si>
  <si>
    <t>H Tháp Mười</t>
  </si>
  <si>
    <t>IX</t>
  </si>
  <si>
    <t>H Châu Thành</t>
  </si>
  <si>
    <t>X</t>
  </si>
  <si>
    <t>TP Sa Đéc</t>
  </si>
  <si>
    <t>XI</t>
  </si>
  <si>
    <t>H Lai Vung</t>
  </si>
  <si>
    <t>XII</t>
  </si>
  <si>
    <t>H Lấp Vò</t>
  </si>
  <si>
    <t>Cục THADS</t>
  </si>
  <si>
    <t>Các Chi cục</t>
  </si>
  <si>
    <t>Nguyễn Văn Bạc</t>
  </si>
  <si>
    <t>Mai Phi Hùng</t>
  </si>
  <si>
    <t>Lê Phước Bé Sáu</t>
  </si>
  <si>
    <t>Cao Văn Nghĩa</t>
  </si>
  <si>
    <t>Phạm Phú Lợi</t>
  </si>
  <si>
    <t>Trần Văn Hiền</t>
  </si>
  <si>
    <t>Trần Phước Đức</t>
  </si>
  <si>
    <t>Lê Quang Đạo</t>
  </si>
  <si>
    <t>Võ Minh Huệ</t>
  </si>
  <si>
    <t>Lê Quang Công</t>
  </si>
  <si>
    <t>Lê Văn Vĩ</t>
  </si>
  <si>
    <t>Võ Hoàng Long</t>
  </si>
  <si>
    <t>Trần Bửu Bé Tư</t>
  </si>
  <si>
    <t>Lương Văn Hạnh</t>
  </si>
  <si>
    <t>Võ Y Khoa</t>
  </si>
  <si>
    <t>Võ Văn Thiện</t>
  </si>
  <si>
    <t>Phạm Thành Phần</t>
  </si>
  <si>
    <t>Võ Văn Sơn</t>
  </si>
  <si>
    <t>Nguyễn Minh Tâm</t>
  </si>
  <si>
    <t>Trương Thành Út</t>
  </si>
  <si>
    <t>Huỳnh Công Tân</t>
  </si>
  <si>
    <t>Đặng Huỳnh Tân</t>
  </si>
  <si>
    <t>Lê Thanh Giang</t>
  </si>
  <si>
    <t>Trần Trí Hiếu</t>
  </si>
  <si>
    <t>Huỳnh Anh Tuấn</t>
  </si>
  <si>
    <t>Phạm Minh Phúc</t>
  </si>
  <si>
    <t>Nguyễn Văn Thế</t>
  </si>
  <si>
    <t>Trương Văn Xuân</t>
  </si>
  <si>
    <t>Phạm Chí Hùng</t>
  </si>
  <si>
    <t>Phạm Thị Phú</t>
  </si>
  <si>
    <t>Trần Trọng Quyết</t>
  </si>
  <si>
    <t>Võ Thanh Vân</t>
  </si>
  <si>
    <t>Trần Minh Tý</t>
  </si>
  <si>
    <t>Đỗ Thành Lơ</t>
  </si>
  <si>
    <t>Thái Duy Minh</t>
  </si>
  <si>
    <t>Nguyễn Kim Tuân</t>
  </si>
  <si>
    <t>Nguyễn Văn Thủy</t>
  </si>
  <si>
    <t>Bùi Thị Ngọc Kiều</t>
  </si>
  <si>
    <t>Lê Văn Thạnh</t>
  </si>
  <si>
    <t>Lê Thị Thanh Xuân</t>
  </si>
  <si>
    <t>Trương Quốc Trung</t>
  </si>
  <si>
    <t>Nguyễn Trọng Tồn</t>
  </si>
  <si>
    <t>Trần Lê Khã</t>
  </si>
  <si>
    <t>Nguyễn Thanh Sơn</t>
  </si>
  <si>
    <t>Phạm Văn Dũng</t>
  </si>
  <si>
    <t>Phan Văn Nghiêm</t>
  </si>
  <si>
    <t>Nguyễn Văn Hiền</t>
  </si>
  <si>
    <t>Phạm Văn Tùng</t>
  </si>
  <si>
    <t>Nguyễn Chí Hòa</t>
  </si>
  <si>
    <t>PHÓ CỤC TRƯỞNG</t>
  </si>
  <si>
    <t>Trần Công Bằng</t>
  </si>
  <si>
    <t>Trần Thị Thanh Thúy</t>
  </si>
  <si>
    <t xml:space="preserve">  KT. CỤC TRƯỞNG</t>
  </si>
  <si>
    <t>Nguyễn Ngọc Được</t>
  </si>
  <si>
    <t>Nguyễn Thanh Tuấn</t>
  </si>
  <si>
    <t>Lê Hồng Đỗ</t>
  </si>
  <si>
    <t>11</t>
  </si>
  <si>
    <t>Nguyễn Bùi Trí</t>
  </si>
  <si>
    <t>Phạm Hoàng Sơn</t>
  </si>
  <si>
    <t>Nguyễn Minh Tấn</t>
  </si>
  <si>
    <t>Trần Công Hiệp</t>
  </si>
  <si>
    <t>Bùi Văn Hiếu</t>
  </si>
  <si>
    <t>Nguyễn Minh Nhựt</t>
  </si>
  <si>
    <t>Nguyễn Thành Trung</t>
  </si>
  <si>
    <t>Nguyễn Tấn Thái</t>
  </si>
  <si>
    <t>Đỗ Hữu Tuấn</t>
  </si>
  <si>
    <t>Kiều Công Thành</t>
  </si>
  <si>
    <t>Võ Hồng Đào</t>
  </si>
  <si>
    <t>Nguyễn Văn Thơm</t>
  </si>
  <si>
    <t>Mai Thị Thu Cúc</t>
  </si>
  <si>
    <t>Vũ Quang Hiện</t>
  </si>
  <si>
    <t>Bùi Văn Khanh</t>
  </si>
  <si>
    <t>Nguyễn Văn Lực</t>
  </si>
  <si>
    <t>Trần Mỹ Phương</t>
  </si>
  <si>
    <t>01</t>
  </si>
  <si>
    <t>02</t>
  </si>
  <si>
    <t>04</t>
  </si>
  <si>
    <t>05</t>
  </si>
  <si>
    <t>Nguyễn Ngọc Phú</t>
  </si>
  <si>
    <t>Phạm Thị Mỹ Linh</t>
  </si>
  <si>
    <t>Trịnh Văn Tươm</t>
  </si>
  <si>
    <t>Nguyễn Minh Thiện</t>
  </si>
  <si>
    <t>03</t>
  </si>
  <si>
    <t>Võ Minh Dũng</t>
  </si>
  <si>
    <t>06</t>
  </si>
  <si>
    <t>Lê Trọng Trưởng</t>
  </si>
  <si>
    <t>Nguyễn Thị Lan Trinh</t>
  </si>
  <si>
    <t>Võ Thành Đặng</t>
  </si>
  <si>
    <t xml:space="preserve"> Đinh Tấn Giàu</t>
  </si>
  <si>
    <t>Huỳnh Văn Tuấn</t>
  </si>
  <si>
    <t>4 tháng/năm 2020</t>
  </si>
  <si>
    <t>Đồng Tháp, ngày 03 tháng 02 năm 2020</t>
  </si>
  <si>
    <t>Số chưa có điều kiện chuyển sổ theo dõi riêng</t>
  </si>
  <si>
    <t>Hoãn theo điểm c, K 1 , Đ 48</t>
  </si>
  <si>
    <t>Hoãn theo điểm c k1, Đ 48</t>
  </si>
  <si>
    <t>Nguyễn Văn Hiếu</t>
  </si>
  <si>
    <t>Nguễn Ngọc Được</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</si>
</sst>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0.0"/>
    <numFmt numFmtId="202" formatCode="0.0%"/>
    <numFmt numFmtId="203" formatCode="_(* #,##0.000_);_(* \(#,##0.000\);_(* &quot;-&quot;??_);_(@_)"/>
    <numFmt numFmtId="204" formatCode="0;\-0;;@"/>
  </numFmts>
  <fonts count="73">
    <font>
      <sz val="12"/>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i/>
      <sz val="14"/>
      <name val="Times New Roman"/>
      <family val="1"/>
    </font>
    <font>
      <b/>
      <sz val="10"/>
      <color indexed="10"/>
      <name val="Times New Roman"/>
      <family val="1"/>
    </font>
    <font>
      <b/>
      <sz val="12"/>
      <color indexed="10"/>
      <name val="Times New Roman"/>
      <family val="1"/>
    </font>
    <font>
      <i/>
      <sz val="14"/>
      <name val=".VnTime"/>
      <family val="2"/>
    </font>
    <font>
      <b/>
      <sz val="14"/>
      <name val="Times New Roman"/>
      <family val="1"/>
    </font>
    <font>
      <b/>
      <sz val="14"/>
      <name val=".VnTime"/>
      <family val="2"/>
    </font>
    <font>
      <sz val="7"/>
      <name val="Times New Roman"/>
      <family val="1"/>
    </font>
    <font>
      <sz val="6"/>
      <name val="Times New Roman"/>
      <family val="1"/>
    </font>
    <font>
      <b/>
      <sz val="7"/>
      <color indexed="30"/>
      <name val="Times New Roman"/>
      <family val="1"/>
    </font>
    <font>
      <b/>
      <sz val="7"/>
      <color indexed="10"/>
      <name val="Times New Roman"/>
      <family val="1"/>
    </font>
    <font>
      <sz val="7"/>
      <color indexed="10"/>
      <name val="Times New Roman"/>
      <family val="1"/>
    </font>
    <font>
      <sz val="11"/>
      <color indexed="10"/>
      <name val="Times New Roman"/>
      <family val="1"/>
    </font>
    <font>
      <b/>
      <sz val="6"/>
      <color indexed="30"/>
      <name val="Times New Roman"/>
      <family val="1"/>
    </font>
    <font>
      <b/>
      <sz val="6"/>
      <color indexed="10"/>
      <name val="Times New Roman"/>
      <family val="1"/>
    </font>
    <font>
      <sz val="6"/>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rgb="FFFF0000"/>
      <name val="Times New Roman"/>
      <family val="1"/>
    </font>
    <font>
      <sz val="6"/>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91">
    <xf numFmtId="0" fontId="0" fillId="0" borderId="0" xfId="0" applyAlignment="1">
      <alignment/>
    </xf>
    <xf numFmtId="49" fontId="0" fillId="0" borderId="0" xfId="0" applyNumberFormat="1" applyFill="1" applyAlignment="1">
      <alignment/>
    </xf>
    <xf numFmtId="49" fontId="3" fillId="0" borderId="10" xfId="0" applyNumberFormat="1" applyFont="1" applyFill="1" applyBorder="1" applyAlignment="1">
      <alignment horizontal="left"/>
    </xf>
    <xf numFmtId="49" fontId="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3" fillId="0" borderId="12" xfId="0" applyNumberFormat="1" applyFont="1" applyFill="1" applyBorder="1" applyAlignment="1">
      <alignment/>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13"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xf>
    <xf numFmtId="49" fontId="9" fillId="0" borderId="10" xfId="0" applyNumberFormat="1" applyFont="1" applyFill="1" applyBorder="1" applyAlignment="1">
      <alignment horizontal="left"/>
    </xf>
    <xf numFmtId="49" fontId="3"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49" fontId="14" fillId="0" borderId="10" xfId="0" applyNumberFormat="1" applyFont="1" applyFill="1" applyBorder="1" applyAlignment="1">
      <alignment horizontal="center"/>
    </xf>
    <xf numFmtId="49" fontId="16" fillId="0" borderId="0" xfId="0" applyNumberFormat="1" applyFont="1" applyFill="1" applyAlignment="1">
      <alignment/>
    </xf>
    <xf numFmtId="49" fontId="17" fillId="0" borderId="0" xfId="0" applyNumberFormat="1" applyFont="1" applyFill="1" applyAlignment="1">
      <alignment/>
    </xf>
    <xf numFmtId="49" fontId="1" fillId="0" borderId="0" xfId="0" applyNumberFormat="1" applyFont="1" applyFill="1" applyAlignment="1">
      <alignment/>
    </xf>
    <xf numFmtId="49" fontId="10" fillId="0" borderId="0" xfId="0" applyNumberFormat="1" applyFont="1" applyFill="1" applyAlignment="1">
      <alignment wrapText="1"/>
    </xf>
    <xf numFmtId="49" fontId="2" fillId="0" borderId="0" xfId="0" applyNumberFormat="1" applyFont="1" applyFill="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xf>
    <xf numFmtId="49" fontId="12" fillId="0" borderId="0" xfId="0" applyNumberFormat="1" applyFont="1" applyFill="1" applyBorder="1" applyAlignment="1">
      <alignment vertical="center" wrapText="1"/>
    </xf>
    <xf numFmtId="49" fontId="15" fillId="0" borderId="0" xfId="0" applyNumberFormat="1" applyFont="1" applyFill="1" applyAlignment="1">
      <alignment/>
    </xf>
    <xf numFmtId="49" fontId="18" fillId="0" borderId="0" xfId="0" applyNumberFormat="1" applyFont="1" applyFill="1" applyBorder="1" applyAlignment="1">
      <alignment vertical="center" wrapText="1"/>
    </xf>
    <xf numFmtId="49" fontId="0" fillId="0" borderId="0" xfId="0" applyNumberFormat="1" applyFont="1" applyFill="1" applyAlignment="1">
      <alignment/>
    </xf>
    <xf numFmtId="49" fontId="0" fillId="0" borderId="0" xfId="0" applyNumberFormat="1" applyFont="1" applyFill="1" applyAlignment="1">
      <alignment/>
    </xf>
    <xf numFmtId="49" fontId="6" fillId="0" borderId="10" xfId="0" applyNumberFormat="1" applyFont="1" applyFill="1" applyBorder="1" applyAlignment="1" applyProtection="1">
      <alignment horizontal="center" vertical="center"/>
      <protection/>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wrapText="1"/>
    </xf>
    <xf numFmtId="194" fontId="24" fillId="0" borderId="0" xfId="42" applyNumberFormat="1" applyFont="1" applyFill="1" applyAlignment="1">
      <alignment/>
    </xf>
    <xf numFmtId="194" fontId="24" fillId="0" borderId="0" xfId="42" applyNumberFormat="1" applyFont="1" applyFill="1" applyAlignment="1">
      <alignment wrapText="1"/>
    </xf>
    <xf numFmtId="194" fontId="24" fillId="0" borderId="0" xfId="42" applyNumberFormat="1" applyFont="1" applyFill="1" applyAlignment="1">
      <alignment/>
    </xf>
    <xf numFmtId="49" fontId="0" fillId="0" borderId="0" xfId="0" applyNumberFormat="1" applyFont="1" applyFill="1" applyBorder="1" applyAlignment="1">
      <alignment/>
    </xf>
    <xf numFmtId="194" fontId="22"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49" fontId="12" fillId="0" borderId="0" xfId="0" applyNumberFormat="1" applyFont="1" applyFill="1" applyAlignment="1">
      <alignment/>
    </xf>
    <xf numFmtId="49" fontId="0" fillId="0" borderId="0" xfId="0" applyNumberFormat="1" applyFont="1" applyFill="1" applyAlignment="1">
      <alignment horizontal="center"/>
    </xf>
    <xf numFmtId="49" fontId="0" fillId="0" borderId="12" xfId="0" applyNumberFormat="1" applyFont="1" applyFill="1" applyBorder="1" applyAlignment="1">
      <alignment horizontal="center"/>
    </xf>
    <xf numFmtId="43" fontId="2" fillId="0" borderId="14" xfId="44" applyFont="1" applyFill="1" applyBorder="1" applyAlignment="1" applyProtection="1">
      <alignment vertical="center"/>
      <protection/>
    </xf>
    <xf numFmtId="43" fontId="0" fillId="0" borderId="14"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lignment horizontal="center"/>
    </xf>
    <xf numFmtId="43" fontId="0" fillId="0" borderId="0" xfId="44" applyFont="1" applyFill="1" applyAlignment="1">
      <alignment/>
    </xf>
    <xf numFmtId="0" fontId="20" fillId="0" borderId="0" xfId="44" applyNumberFormat="1" applyFont="1" applyFill="1" applyBorder="1" applyAlignment="1">
      <alignment horizontal="center" vertical="center" wrapText="1"/>
    </xf>
    <xf numFmtId="0" fontId="20" fillId="0" borderId="0" xfId="44" applyNumberFormat="1" applyFont="1" applyFill="1" applyBorder="1" applyAlignment="1">
      <alignment vertical="center"/>
    </xf>
    <xf numFmtId="0" fontId="23" fillId="0" borderId="0" xfId="44" applyNumberFormat="1" applyFont="1" applyFill="1" applyBorder="1" applyAlignment="1">
      <alignment vertical="center"/>
    </xf>
    <xf numFmtId="0" fontId="24" fillId="0" borderId="0" xfId="44" applyNumberFormat="1" applyFont="1" applyFill="1" applyBorder="1" applyAlignment="1">
      <alignment vertical="center"/>
    </xf>
    <xf numFmtId="0" fontId="24" fillId="0" borderId="0" xfId="44" applyNumberFormat="1" applyFont="1" applyFill="1" applyBorder="1" applyAlignment="1">
      <alignment horizontal="center" vertical="center" wrapText="1"/>
    </xf>
    <xf numFmtId="0" fontId="25" fillId="0" borderId="0" xfId="44" applyNumberFormat="1" applyFont="1" applyFill="1" applyBorder="1" applyAlignment="1">
      <alignment vertical="center"/>
    </xf>
    <xf numFmtId="0" fontId="24" fillId="0" borderId="0" xfId="44" applyNumberFormat="1" applyFont="1" applyFill="1" applyAlignment="1">
      <alignment vertical="center"/>
    </xf>
    <xf numFmtId="0" fontId="24" fillId="0" borderId="0" xfId="44" applyNumberFormat="1" applyFont="1" applyFill="1" applyAlignment="1">
      <alignment vertical="center" wrapText="1"/>
    </xf>
    <xf numFmtId="194" fontId="0" fillId="0" borderId="0" xfId="0" applyNumberFormat="1" applyFont="1" applyFill="1" applyBorder="1" applyAlignment="1">
      <alignment/>
    </xf>
    <xf numFmtId="194" fontId="0" fillId="0" borderId="0" xfId="42" applyNumberFormat="1" applyFont="1" applyFill="1" applyAlignment="1">
      <alignment/>
    </xf>
    <xf numFmtId="194" fontId="0" fillId="0" borderId="0" xfId="0" applyNumberFormat="1" applyFont="1" applyFill="1" applyAlignment="1">
      <alignment/>
    </xf>
    <xf numFmtId="194" fontId="6"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194" fontId="3" fillId="0" borderId="10" xfId="42" applyNumberFormat="1" applyFont="1" applyFill="1" applyBorder="1" applyAlignment="1" applyProtection="1">
      <alignment horizontal="center" vertical="center"/>
      <protection/>
    </xf>
    <xf numFmtId="194" fontId="2"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lignment horizontal="center"/>
    </xf>
    <xf numFmtId="194" fontId="2" fillId="0" borderId="10" xfId="42" applyNumberFormat="1" applyFont="1" applyFill="1" applyBorder="1" applyAlignment="1" applyProtection="1">
      <alignment vertical="center"/>
      <protection/>
    </xf>
    <xf numFmtId="194" fontId="3" fillId="0" borderId="0" xfId="42" applyNumberFormat="1" applyFont="1" applyFill="1" applyBorder="1" applyAlignment="1" applyProtection="1">
      <alignment horizontal="center" vertical="center"/>
      <protection/>
    </xf>
    <xf numFmtId="194" fontId="2" fillId="0" borderId="0" xfId="42" applyNumberFormat="1" applyFont="1" applyFill="1" applyBorder="1" applyAlignment="1" applyProtection="1">
      <alignment vertical="center"/>
      <protection/>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194" fontId="23" fillId="0" borderId="0" xfId="42" applyNumberFormat="1" applyFont="1" applyFill="1" applyBorder="1" applyAlignment="1">
      <alignment/>
    </xf>
    <xf numFmtId="49" fontId="23" fillId="0" borderId="0" xfId="0" applyNumberFormat="1" applyFont="1" applyFill="1" applyBorder="1" applyAlignment="1">
      <alignment/>
    </xf>
    <xf numFmtId="194" fontId="24" fillId="0" borderId="0" xfId="42" applyNumberFormat="1" applyFont="1" applyFill="1" applyBorder="1" applyAlignment="1">
      <alignment/>
    </xf>
    <xf numFmtId="194" fontId="25" fillId="0" borderId="0" xfId="42" applyNumberFormat="1" applyFont="1" applyFill="1" applyBorder="1" applyAlignment="1">
      <alignment/>
    </xf>
    <xf numFmtId="49" fontId="25" fillId="0" borderId="0" xfId="0" applyNumberFormat="1" applyFont="1" applyFill="1" applyBorder="1" applyAlignment="1">
      <alignment/>
    </xf>
    <xf numFmtId="194" fontId="22"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pplyProtection="1">
      <alignment horizontal="center" vertical="center"/>
      <protection/>
    </xf>
    <xf numFmtId="194" fontId="0" fillId="0" borderId="0" xfId="42" applyNumberFormat="1" applyFont="1" applyFill="1" applyBorder="1" applyAlignment="1">
      <alignment/>
    </xf>
    <xf numFmtId="43" fontId="0" fillId="0" borderId="0" xfId="42" applyFont="1" applyFill="1" applyBorder="1" applyAlignment="1">
      <alignment/>
    </xf>
    <xf numFmtId="194" fontId="23" fillId="0" borderId="0" xfId="44" applyNumberFormat="1" applyFont="1" applyFill="1" applyBorder="1" applyAlignment="1">
      <alignment vertical="center"/>
    </xf>
    <xf numFmtId="194" fontId="25" fillId="0" borderId="0" xfId="44" applyNumberFormat="1" applyFont="1" applyFill="1" applyBorder="1" applyAlignment="1">
      <alignment vertical="center"/>
    </xf>
    <xf numFmtId="43" fontId="23" fillId="0" borderId="0" xfId="42" applyFont="1" applyFill="1" applyBorder="1" applyAlignment="1">
      <alignment/>
    </xf>
    <xf numFmtId="43" fontId="25" fillId="0" borderId="0" xfId="42" applyFont="1" applyFill="1" applyBorder="1" applyAlignment="1">
      <alignment/>
    </xf>
    <xf numFmtId="194" fontId="0" fillId="0" borderId="0" xfId="42" applyNumberFormat="1" applyFont="1" applyFill="1" applyBorder="1" applyAlignment="1">
      <alignment/>
    </xf>
    <xf numFmtId="194" fontId="0" fillId="0" borderId="0" xfId="0" applyNumberFormat="1" applyFont="1" applyFill="1" applyBorder="1" applyAlignment="1">
      <alignment/>
    </xf>
    <xf numFmtId="49" fontId="0" fillId="0" borderId="0" xfId="0" applyNumberFormat="1" applyFont="1" applyFill="1" applyBorder="1" applyAlignment="1">
      <alignment/>
    </xf>
    <xf numFmtId="194" fontId="28" fillId="0" borderId="0" xfId="0" applyNumberFormat="1" applyFont="1" applyFill="1" applyBorder="1" applyAlignment="1">
      <alignment vertical="center"/>
    </xf>
    <xf numFmtId="194" fontId="30" fillId="0" borderId="0" xfId="44" applyNumberFormat="1" applyFont="1" applyFill="1" applyBorder="1" applyAlignment="1">
      <alignment/>
    </xf>
    <xf numFmtId="43" fontId="26" fillId="0" borderId="0" xfId="44" applyFont="1" applyFill="1" applyBorder="1" applyAlignment="1">
      <alignment/>
    </xf>
    <xf numFmtId="194" fontId="26" fillId="0" borderId="0" xfId="44" applyNumberFormat="1" applyFont="1" applyFill="1" applyBorder="1" applyAlignment="1">
      <alignment/>
    </xf>
    <xf numFmtId="194" fontId="28" fillId="0" borderId="0" xfId="44" applyNumberFormat="1" applyFont="1" applyFill="1" applyBorder="1" applyAlignment="1">
      <alignment/>
    </xf>
    <xf numFmtId="43" fontId="28" fillId="0" borderId="0" xfId="44" applyFont="1" applyFill="1" applyBorder="1" applyAlignment="1">
      <alignment/>
    </xf>
    <xf numFmtId="194" fontId="0" fillId="0" borderId="0" xfId="44" applyNumberFormat="1" applyFont="1" applyFill="1" applyBorder="1" applyAlignment="1">
      <alignment/>
    </xf>
    <xf numFmtId="194" fontId="0" fillId="0" borderId="0" xfId="44" applyNumberFormat="1" applyFont="1" applyFill="1" applyBorder="1" applyAlignment="1">
      <alignment/>
    </xf>
    <xf numFmtId="43" fontId="0" fillId="0" borderId="0" xfId="44" applyFont="1" applyFill="1" applyBorder="1" applyAlignment="1">
      <alignment/>
    </xf>
    <xf numFmtId="194" fontId="24" fillId="0" borderId="0" xfId="44" applyNumberFormat="1" applyFont="1" applyFill="1" applyBorder="1" applyAlignment="1">
      <alignment vertical="center"/>
    </xf>
    <xf numFmtId="43" fontId="0" fillId="0" borderId="0" xfId="42"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194" fontId="0" fillId="0" borderId="0" xfId="42" applyNumberFormat="1" applyFont="1" applyFill="1" applyBorder="1" applyAlignment="1">
      <alignment/>
    </xf>
    <xf numFmtId="43" fontId="0" fillId="0" borderId="0" xfId="42" applyFont="1" applyFill="1" applyBorder="1" applyAlignment="1">
      <alignment/>
    </xf>
    <xf numFmtId="49" fontId="0" fillId="0" borderId="0" xfId="0" applyNumberFormat="1" applyFont="1" applyFill="1" applyBorder="1" applyAlignment="1">
      <alignment/>
    </xf>
    <xf numFmtId="43" fontId="24" fillId="0" borderId="0" xfId="42" applyFont="1" applyFill="1" applyBorder="1" applyAlignment="1">
      <alignment/>
    </xf>
    <xf numFmtId="49" fontId="24" fillId="0" borderId="0" xfId="0" applyNumberFormat="1" applyFont="1" applyFill="1" applyBorder="1" applyAlignment="1">
      <alignment/>
    </xf>
    <xf numFmtId="1" fontId="31" fillId="0" borderId="10" xfId="0" applyNumberFormat="1" applyFont="1" applyFill="1" applyBorder="1" applyAlignment="1" applyProtection="1">
      <alignment horizontal="left" vertical="center"/>
      <protection/>
    </xf>
    <xf numFmtId="194" fontId="19" fillId="0" borderId="10" xfId="42" applyNumberFormat="1" applyFont="1" applyFill="1" applyBorder="1" applyAlignment="1" applyProtection="1">
      <alignment horizontal="left" vertical="center"/>
      <protection/>
    </xf>
    <xf numFmtId="43" fontId="27" fillId="0" borderId="10" xfId="44" applyFont="1" applyFill="1" applyBorder="1" applyAlignment="1" applyProtection="1">
      <alignment horizontal="left" vertical="center"/>
      <protection/>
    </xf>
    <xf numFmtId="194" fontId="30" fillId="0" borderId="0" xfId="44" applyNumberFormat="1" applyFont="1" applyFill="1" applyBorder="1" applyAlignment="1">
      <alignment/>
    </xf>
    <xf numFmtId="43" fontId="30" fillId="0" borderId="0" xfId="44" applyFont="1" applyFill="1" applyBorder="1" applyAlignment="1">
      <alignment/>
    </xf>
    <xf numFmtId="43" fontId="0" fillId="0" borderId="0" xfId="44" applyFont="1" applyFill="1" applyBorder="1" applyAlignment="1">
      <alignment/>
    </xf>
    <xf numFmtId="0" fontId="6" fillId="0" borderId="10" xfId="42" applyNumberFormat="1" applyFont="1" applyFill="1" applyBorder="1" applyAlignment="1" applyProtection="1">
      <alignment horizontal="center" vertical="center"/>
      <protection/>
    </xf>
    <xf numFmtId="43" fontId="0" fillId="0" borderId="14" xfId="44" applyFont="1" applyFill="1" applyBorder="1" applyAlignment="1" applyProtection="1">
      <alignment horizontal="center" vertical="center"/>
      <protection/>
    </xf>
    <xf numFmtId="43" fontId="0" fillId="0" borderId="0" xfId="44" applyFont="1" applyFill="1" applyBorder="1" applyAlignment="1">
      <alignment/>
    </xf>
    <xf numFmtId="43" fontId="0" fillId="0" borderId="0" xfId="44" applyFont="1" applyFill="1" applyAlignment="1">
      <alignment/>
    </xf>
    <xf numFmtId="49" fontId="0" fillId="0" borderId="12" xfId="0" applyNumberFormat="1" applyFont="1" applyFill="1" applyBorder="1" applyAlignment="1">
      <alignment/>
    </xf>
    <xf numFmtId="43" fontId="0" fillId="0" borderId="12" xfId="42" applyFont="1" applyFill="1" applyBorder="1" applyAlignment="1">
      <alignment/>
    </xf>
    <xf numFmtId="43" fontId="6" fillId="0" borderId="10" xfId="42" applyFont="1" applyFill="1" applyBorder="1" applyAlignment="1" applyProtection="1">
      <alignment horizontal="center" vertical="center"/>
      <protection/>
    </xf>
    <xf numFmtId="43" fontId="22" fillId="0" borderId="10" xfId="42" applyFont="1" applyFill="1" applyBorder="1" applyAlignment="1" applyProtection="1">
      <alignment horizontal="center" vertical="center"/>
      <protection/>
    </xf>
    <xf numFmtId="43" fontId="22" fillId="0" borderId="10" xfId="42" applyFont="1" applyFill="1" applyBorder="1" applyAlignment="1">
      <alignment/>
    </xf>
    <xf numFmtId="43" fontId="0" fillId="0" borderId="10" xfId="42" applyFont="1" applyFill="1" applyBorder="1" applyAlignment="1">
      <alignment/>
    </xf>
    <xf numFmtId="194" fontId="22" fillId="0" borderId="10" xfId="42" applyNumberFormat="1" applyFont="1" applyFill="1" applyBorder="1" applyAlignment="1" applyProtection="1">
      <alignment horizontal="center" vertical="center"/>
      <protection/>
    </xf>
    <xf numFmtId="43" fontId="0" fillId="0" borderId="10" xfId="42" applyFont="1" applyFill="1" applyBorder="1" applyAlignment="1">
      <alignment/>
    </xf>
    <xf numFmtId="194" fontId="0" fillId="0" borderId="10" xfId="42" applyNumberFormat="1" applyFont="1" applyFill="1" applyBorder="1" applyAlignment="1">
      <alignment horizontal="center"/>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43" fontId="0" fillId="0" borderId="14" xfId="42" applyFont="1" applyFill="1" applyBorder="1" applyAlignment="1">
      <alignment/>
    </xf>
    <xf numFmtId="43" fontId="24" fillId="0" borderId="0" xfId="42" applyFont="1" applyFill="1" applyAlignment="1">
      <alignment/>
    </xf>
    <xf numFmtId="194" fontId="0" fillId="0" borderId="0" xfId="42" applyNumberFormat="1" applyFont="1" applyFill="1" applyAlignment="1">
      <alignment/>
    </xf>
    <xf numFmtId="43" fontId="0" fillId="0" borderId="0" xfId="42" applyFont="1" applyFill="1" applyAlignment="1">
      <alignment/>
    </xf>
    <xf numFmtId="194" fontId="32" fillId="0" borderId="10" xfId="44" applyNumberFormat="1" applyFont="1" applyFill="1" applyBorder="1" applyAlignment="1" applyProtection="1">
      <alignment horizontal="center" vertical="center"/>
      <protection/>
    </xf>
    <xf numFmtId="43" fontId="22" fillId="0" borderId="10" xfId="42" applyFont="1" applyFill="1" applyBorder="1" applyAlignment="1">
      <alignment/>
    </xf>
    <xf numFmtId="194" fontId="70" fillId="0" borderId="10" xfId="44" applyNumberFormat="1" applyFont="1" applyFill="1" applyBorder="1" applyAlignment="1" applyProtection="1">
      <alignment horizontal="center" vertical="center"/>
      <protection/>
    </xf>
    <xf numFmtId="194" fontId="70" fillId="0" borderId="10" xfId="44" applyNumberFormat="1" applyFont="1" applyFill="1" applyBorder="1" applyAlignment="1">
      <alignment horizontal="center"/>
    </xf>
    <xf numFmtId="194" fontId="33" fillId="0" borderId="10" xfId="44" applyNumberFormat="1" applyFont="1" applyFill="1" applyBorder="1" applyAlignment="1" applyProtection="1">
      <alignment horizontal="center" vertical="center"/>
      <protection/>
    </xf>
    <xf numFmtId="194" fontId="0" fillId="0" borderId="0" xfId="0" applyNumberFormat="1" applyFont="1" applyFill="1" applyAlignment="1">
      <alignment/>
    </xf>
    <xf numFmtId="194" fontId="3" fillId="0" borderId="14" xfId="44" applyNumberFormat="1" applyFont="1" applyFill="1" applyBorder="1" applyAlignment="1" applyProtection="1">
      <alignment horizontal="center" vertical="center"/>
      <protection/>
    </xf>
    <xf numFmtId="194" fontId="24" fillId="0" borderId="0" xfId="44" applyNumberFormat="1" applyFont="1" applyFill="1" applyAlignment="1">
      <alignment vertical="center"/>
    </xf>
    <xf numFmtId="194" fontId="24" fillId="0" borderId="0" xfId="44" applyNumberFormat="1" applyFont="1" applyFill="1" applyAlignment="1">
      <alignment vertical="center" wrapText="1"/>
    </xf>
    <xf numFmtId="194" fontId="0" fillId="0" borderId="0" xfId="44" applyNumberFormat="1" applyFont="1" applyFill="1" applyAlignment="1">
      <alignment/>
    </xf>
    <xf numFmtId="194" fontId="32" fillId="0" borderId="10" xfId="44" applyNumberFormat="1" applyFont="1" applyFill="1" applyBorder="1" applyAlignment="1">
      <alignment horizontal="center" vertical="center"/>
    </xf>
    <xf numFmtId="0" fontId="3" fillId="0" borderId="10" xfId="42" applyNumberFormat="1" applyFont="1" applyFill="1" applyBorder="1" applyAlignment="1" applyProtection="1">
      <alignment horizontal="center" vertical="center"/>
      <protection/>
    </xf>
    <xf numFmtId="194" fontId="71" fillId="0" borderId="10" xfId="42" applyNumberFormat="1" applyFont="1" applyFill="1" applyBorder="1" applyAlignment="1" applyProtection="1">
      <alignment horizontal="center" vertical="center"/>
      <protection/>
    </xf>
    <xf numFmtId="194" fontId="27" fillId="0" borderId="10" xfId="44" applyNumberFormat="1" applyFont="1" applyFill="1" applyBorder="1" applyAlignment="1" applyProtection="1">
      <alignment horizontal="center" vertical="center"/>
      <protection/>
    </xf>
    <xf numFmtId="194" fontId="34" fillId="0" borderId="10" xfId="44" applyNumberFormat="1" applyFont="1" applyFill="1" applyBorder="1" applyAlignment="1" applyProtection="1">
      <alignment horizontal="center" vertical="center"/>
      <protection/>
    </xf>
    <xf numFmtId="194" fontId="27" fillId="0" borderId="10" xfId="44" applyNumberFormat="1" applyFont="1" applyFill="1" applyBorder="1" applyAlignment="1">
      <alignment horizontal="center" vertical="center"/>
    </xf>
    <xf numFmtId="43" fontId="27" fillId="0" borderId="10" xfId="44" applyFont="1" applyFill="1" applyBorder="1" applyAlignment="1">
      <alignment horizontal="center" vertical="center"/>
    </xf>
    <xf numFmtId="194" fontId="72" fillId="0" borderId="10" xfId="44" applyNumberFormat="1" applyFont="1" applyFill="1" applyBorder="1" applyAlignment="1" applyProtection="1">
      <alignment horizontal="center" vertical="center"/>
      <protection/>
    </xf>
    <xf numFmtId="43" fontId="34" fillId="0" borderId="10" xfId="44" applyFont="1" applyFill="1" applyBorder="1" applyAlignment="1" applyProtection="1">
      <alignment horizontal="left" vertical="center"/>
      <protection/>
    </xf>
    <xf numFmtId="194" fontId="34" fillId="0" borderId="10" xfId="44" applyNumberFormat="1" applyFont="1" applyFill="1" applyBorder="1" applyAlignment="1">
      <alignment horizontal="center" vertical="center"/>
    </xf>
    <xf numFmtId="43" fontId="34" fillId="0" borderId="10" xfId="44" applyFont="1" applyFill="1" applyBorder="1" applyAlignment="1">
      <alignment horizontal="center" vertical="center"/>
    </xf>
    <xf numFmtId="43" fontId="32" fillId="0" borderId="10" xfId="44" applyFont="1" applyFill="1" applyBorder="1" applyAlignment="1" applyProtection="1">
      <alignment horizontal="left" vertical="center"/>
      <protection/>
    </xf>
    <xf numFmtId="43" fontId="32" fillId="0" borderId="10" xfId="44" applyFont="1" applyFill="1" applyBorder="1" applyAlignment="1">
      <alignment horizontal="center" vertical="center"/>
    </xf>
    <xf numFmtId="194" fontId="27" fillId="0" borderId="10" xfId="42" applyNumberFormat="1" applyFont="1" applyFill="1" applyBorder="1" applyAlignment="1" applyProtection="1">
      <alignment horizontal="center" vertical="center"/>
      <protection/>
    </xf>
    <xf numFmtId="194" fontId="27" fillId="0" borderId="10" xfId="44" applyNumberFormat="1" applyFont="1" applyFill="1" applyBorder="1" applyAlignment="1" applyProtection="1">
      <alignment horizontal="left" vertical="center"/>
      <protection/>
    </xf>
    <xf numFmtId="0" fontId="27" fillId="0" borderId="10" xfId="44" applyNumberFormat="1" applyFont="1" applyFill="1" applyBorder="1" applyAlignment="1" applyProtection="1">
      <alignment horizontal="center" vertical="center"/>
      <protection/>
    </xf>
    <xf numFmtId="43" fontId="27" fillId="0" borderId="10" xfId="44" applyFont="1" applyFill="1" applyBorder="1" applyAlignment="1" applyProtection="1">
      <alignment vertical="center"/>
      <protection/>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43" fontId="32" fillId="0" borderId="10" xfId="44" applyFont="1" applyFill="1" applyBorder="1" applyAlignment="1" applyProtection="1">
      <alignment horizontal="center" vertical="center"/>
      <protection/>
    </xf>
    <xf numFmtId="2" fontId="28" fillId="0" borderId="0" xfId="0" applyNumberFormat="1" applyFont="1" applyFill="1" applyBorder="1" applyAlignment="1">
      <alignment vertical="center"/>
    </xf>
    <xf numFmtId="194" fontId="33" fillId="0" borderId="10" xfId="44" applyNumberFormat="1" applyFont="1" applyFill="1" applyBorder="1" applyAlignment="1">
      <alignment horizontal="center" vertical="center"/>
    </xf>
    <xf numFmtId="43" fontId="33" fillId="0" borderId="10" xfId="44" applyFont="1" applyFill="1" applyBorder="1" applyAlignment="1">
      <alignment horizontal="center" vertical="center"/>
    </xf>
    <xf numFmtId="194" fontId="29" fillId="0" borderId="0" xfId="44" applyNumberFormat="1" applyFont="1" applyFill="1" applyBorder="1" applyAlignment="1">
      <alignment/>
    </xf>
    <xf numFmtId="43" fontId="29" fillId="0" borderId="0" xfId="44" applyFont="1" applyFill="1" applyBorder="1" applyAlignment="1">
      <alignment/>
    </xf>
    <xf numFmtId="43" fontId="33" fillId="0" borderId="10" xfId="44" applyFont="1" applyFill="1" applyBorder="1" applyAlignment="1" applyProtection="1">
      <alignment horizontal="left" vertical="center"/>
      <protection/>
    </xf>
    <xf numFmtId="194" fontId="0" fillId="0" borderId="10" xfId="42" applyNumberFormat="1" applyFont="1" applyFill="1" applyBorder="1" applyAlignment="1">
      <alignment/>
    </xf>
    <xf numFmtId="194" fontId="22" fillId="0" borderId="10" xfId="42" applyNumberFormat="1" applyFont="1" applyFill="1" applyBorder="1" applyAlignment="1">
      <alignment/>
    </xf>
    <xf numFmtId="194" fontId="22" fillId="0" borderId="10" xfId="42" applyNumberFormat="1" applyFont="1" applyFill="1" applyBorder="1" applyAlignment="1">
      <alignment/>
    </xf>
    <xf numFmtId="194" fontId="0" fillId="0" borderId="10" xfId="42" applyNumberFormat="1" applyFont="1" applyFill="1" applyBorder="1" applyAlignment="1">
      <alignment/>
    </xf>
    <xf numFmtId="194" fontId="0" fillId="0" borderId="10" xfId="0" applyNumberFormat="1" applyFont="1" applyFill="1" applyBorder="1" applyAlignment="1">
      <alignment/>
    </xf>
    <xf numFmtId="194" fontId="28" fillId="0" borderId="10" xfId="0" applyNumberFormat="1" applyFont="1" applyFill="1" applyBorder="1" applyAlignment="1">
      <alignment vertical="center"/>
    </xf>
    <xf numFmtId="194" fontId="29" fillId="0" borderId="10" xfId="44" applyNumberFormat="1" applyFont="1" applyFill="1" applyBorder="1" applyAlignment="1">
      <alignment/>
    </xf>
    <xf numFmtId="194" fontId="30" fillId="0" borderId="10" xfId="44" applyNumberFormat="1" applyFont="1" applyFill="1" applyBorder="1" applyAlignment="1">
      <alignment/>
    </xf>
    <xf numFmtId="194" fontId="26" fillId="0" borderId="10" xfId="44" applyNumberFormat="1" applyFont="1" applyFill="1" applyBorder="1" applyAlignment="1">
      <alignment/>
    </xf>
    <xf numFmtId="194" fontId="30" fillId="0" borderId="10" xfId="44" applyNumberFormat="1" applyFont="1" applyFill="1" applyBorder="1" applyAlignment="1">
      <alignment/>
    </xf>
    <xf numFmtId="194" fontId="28" fillId="0" borderId="10" xfId="44" applyNumberFormat="1" applyFont="1" applyFill="1" applyBorder="1" applyAlignment="1">
      <alignment/>
    </xf>
    <xf numFmtId="0" fontId="0" fillId="0" borderId="10" xfId="42" applyNumberFormat="1" applyFont="1" applyFill="1" applyBorder="1" applyAlignment="1">
      <alignment/>
    </xf>
    <xf numFmtId="49" fontId="0" fillId="0" borderId="0" xfId="0" applyNumberFormat="1" applyFont="1" applyFill="1" applyBorder="1" applyAlignment="1">
      <alignment horizontal="center"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1" fillId="0" borderId="0" xfId="0" applyNumberFormat="1" applyFont="1" applyFill="1" applyAlignment="1">
      <alignment horizontal="center" wrapText="1"/>
    </xf>
    <xf numFmtId="49" fontId="5" fillId="0" borderId="11" xfId="0" applyNumberFormat="1" applyFont="1" applyFill="1" applyBorder="1" applyAlignment="1">
      <alignment horizontal="center" vertical="center" wrapText="1"/>
    </xf>
    <xf numFmtId="0" fontId="2" fillId="0" borderId="17"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0" fillId="0" borderId="0" xfId="0" applyNumberFormat="1" applyFont="1" applyFill="1" applyAlignment="1">
      <alignment horizontal="left"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5" fillId="0" borderId="15" xfId="0" applyNumberFormat="1" applyFont="1" applyFill="1" applyBorder="1" applyAlignment="1">
      <alignment horizontal="center"/>
    </xf>
    <xf numFmtId="49" fontId="5" fillId="0" borderId="16" xfId="0" applyNumberFormat="1" applyFont="1" applyFill="1" applyBorder="1" applyAlignment="1">
      <alignment horizontal="center"/>
    </xf>
    <xf numFmtId="49" fontId="12" fillId="0" borderId="0" xfId="0" applyNumberFormat="1" applyFont="1" applyFill="1" applyBorder="1" applyAlignment="1">
      <alignment horizontal="center" wrapText="1"/>
    </xf>
    <xf numFmtId="49" fontId="10" fillId="0" borderId="0" xfId="0" applyNumberFormat="1" applyFont="1" applyFill="1" applyAlignment="1">
      <alignment/>
    </xf>
    <xf numFmtId="49" fontId="12" fillId="0" borderId="14" xfId="0" applyNumberFormat="1" applyFont="1" applyFill="1" applyBorder="1" applyAlignment="1">
      <alignment horizontal="center"/>
    </xf>
    <xf numFmtId="49" fontId="11" fillId="0" borderId="0" xfId="0" applyNumberFormat="1" applyFont="1" applyFill="1" applyBorder="1" applyAlignment="1">
      <alignment horizontal="center"/>
    </xf>
    <xf numFmtId="49" fontId="15" fillId="0" borderId="0" xfId="0" applyNumberFormat="1" applyFont="1" applyFill="1" applyAlignment="1">
      <alignment horizontal="center"/>
    </xf>
    <xf numFmtId="0" fontId="5" fillId="0" borderId="1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distributed" wrapText="1"/>
    </xf>
    <xf numFmtId="0" fontId="2" fillId="0" borderId="16" xfId="0" applyFont="1" applyFill="1" applyBorder="1" applyAlignment="1">
      <alignment horizontal="center" vertical="distributed"/>
    </xf>
    <xf numFmtId="49" fontId="5" fillId="0" borderId="22" xfId="0" applyNumberFormat="1" applyFont="1" applyFill="1" applyBorder="1" applyAlignment="1">
      <alignment horizontal="center" vertical="center" wrapText="1"/>
    </xf>
    <xf numFmtId="194" fontId="3" fillId="0" borderId="11" xfId="42" applyNumberFormat="1" applyFont="1" applyFill="1" applyBorder="1" applyAlignment="1">
      <alignment horizontal="center" vertical="center" wrapText="1"/>
    </xf>
    <xf numFmtId="194" fontId="3" fillId="0" borderId="17" xfId="42" applyNumberFormat="1" applyFont="1" applyFill="1" applyBorder="1" applyAlignment="1">
      <alignment horizontal="center" vertical="center" wrapText="1"/>
    </xf>
    <xf numFmtId="194" fontId="3" fillId="0" borderId="13" xfId="42" applyNumberFormat="1" applyFont="1" applyFill="1" applyBorder="1" applyAlignment="1">
      <alignment horizontal="center" vertical="center" wrapText="1"/>
    </xf>
    <xf numFmtId="194" fontId="24" fillId="0" borderId="0" xfId="42" applyNumberFormat="1" applyFont="1" applyFill="1" applyAlignment="1">
      <alignment horizontal="center"/>
    </xf>
    <xf numFmtId="194" fontId="24" fillId="0" borderId="0" xfId="42" applyNumberFormat="1" applyFont="1" applyFill="1" applyAlignment="1">
      <alignment horizontal="left" wrapText="1"/>
    </xf>
    <xf numFmtId="49" fontId="19" fillId="0" borderId="19" xfId="0" applyNumberFormat="1" applyFont="1" applyFill="1" applyBorder="1" applyAlignment="1">
      <alignment horizontal="center" vertical="center" wrapText="1"/>
    </xf>
    <xf numFmtId="49" fontId="19" fillId="0" borderId="21" xfId="0" applyNumberFormat="1"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49" fontId="19" fillId="0" borderId="11"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5" xfId="0" applyNumberFormat="1" applyFont="1" applyFill="1" applyBorder="1" applyAlignment="1" applyProtection="1">
      <alignment horizontal="center" vertical="center" wrapText="1"/>
      <protection/>
    </xf>
    <xf numFmtId="49" fontId="19" fillId="0" borderId="22" xfId="0" applyNumberFormat="1" applyFont="1" applyFill="1" applyBorder="1" applyAlignment="1" applyProtection="1">
      <alignment horizontal="center" vertical="center" wrapText="1"/>
      <protection/>
    </xf>
    <xf numFmtId="49" fontId="19" fillId="0" borderId="16" xfId="0" applyNumberFormat="1" applyFont="1" applyFill="1" applyBorder="1" applyAlignment="1" applyProtection="1">
      <alignment horizontal="center" vertical="center" wrapText="1"/>
      <protection/>
    </xf>
    <xf numFmtId="194" fontId="24" fillId="0" borderId="0" xfId="42" applyNumberFormat="1" applyFont="1" applyFill="1" applyAlignment="1">
      <alignment horizontal="left"/>
    </xf>
    <xf numFmtId="49" fontId="11" fillId="0" borderId="0" xfId="0" applyNumberFormat="1" applyFont="1" applyFill="1" applyAlignment="1">
      <alignment horizontal="center"/>
    </xf>
    <xf numFmtId="49" fontId="11" fillId="0" borderId="0" xfId="0" applyNumberFormat="1" applyFont="1" applyFill="1" applyAlignment="1">
      <alignment horizontal="center" wrapText="1"/>
    </xf>
    <xf numFmtId="49" fontId="12" fillId="0" borderId="0" xfId="0" applyNumberFormat="1" applyFont="1" applyFill="1" applyAlignment="1">
      <alignment horizontal="center"/>
    </xf>
    <xf numFmtId="49" fontId="19" fillId="0" borderId="18" xfId="0" applyNumberFormat="1" applyFont="1" applyFill="1" applyBorder="1" applyAlignment="1">
      <alignment horizontal="center" vertical="center" wrapText="1"/>
    </xf>
    <xf numFmtId="49" fontId="19" fillId="0" borderId="20" xfId="0" applyNumberFormat="1"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1" fontId="4" fillId="0" borderId="15"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49" fontId="9" fillId="0" borderId="15" xfId="0" applyNumberFormat="1" applyFont="1" applyFill="1" applyBorder="1" applyAlignment="1" applyProtection="1">
      <alignment horizontal="center" vertical="center" wrapText="1"/>
      <protection/>
    </xf>
    <xf numFmtId="49" fontId="9" fillId="0" borderId="22"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0" fillId="0" borderId="0" xfId="0" applyNumberFormat="1" applyFont="1" applyFill="1" applyAlignment="1">
      <alignment horizontal="left"/>
    </xf>
    <xf numFmtId="49" fontId="19" fillId="0" borderId="11" xfId="0" applyNumberFormat="1" applyFont="1" applyFill="1" applyBorder="1" applyAlignment="1" applyProtection="1">
      <alignment horizontal="center" vertical="center" wrapText="1"/>
      <protection/>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vertical="center"/>
    </xf>
    <xf numFmtId="194" fontId="19" fillId="0" borderId="10" xfId="42" applyNumberFormat="1" applyFont="1" applyFill="1" applyBorder="1" applyAlignment="1">
      <alignment horizontal="center" vertical="center" wrapText="1"/>
    </xf>
    <xf numFmtId="194" fontId="20" fillId="0" borderId="0" xfId="42"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94" fontId="24" fillId="0" borderId="0" xfId="42" applyNumberFormat="1" applyFont="1" applyFill="1" applyAlignment="1">
      <alignment horizontal="center" wrapText="1"/>
    </xf>
    <xf numFmtId="49" fontId="19" fillId="0" borderId="18" xfId="0" applyNumberFormat="1" applyFont="1" applyFill="1" applyBorder="1" applyAlignment="1" applyProtection="1">
      <alignment horizontal="center" vertical="center" wrapText="1"/>
      <protection/>
    </xf>
    <xf numFmtId="49" fontId="19" fillId="0" borderId="14" xfId="0" applyNumberFormat="1" applyFont="1" applyFill="1" applyBorder="1" applyAlignment="1" applyProtection="1">
      <alignment horizontal="center" vertical="center" wrapText="1"/>
      <protection/>
    </xf>
    <xf numFmtId="49" fontId="19" fillId="0" borderId="19" xfId="0" applyNumberFormat="1" applyFont="1" applyFill="1" applyBorder="1" applyAlignment="1" applyProtection="1">
      <alignment horizontal="center" vertical="center" wrapText="1"/>
      <protection/>
    </xf>
    <xf numFmtId="49" fontId="19" fillId="0" borderId="10"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194" fontId="24" fillId="0" borderId="0" xfId="42" applyNumberFormat="1" applyFont="1" applyFill="1" applyBorder="1" applyAlignment="1">
      <alignment horizontal="center" wrapText="1"/>
    </xf>
    <xf numFmtId="49" fontId="22" fillId="0" borderId="15" xfId="0" applyNumberFormat="1" applyFont="1" applyFill="1" applyBorder="1" applyAlignment="1" applyProtection="1">
      <alignment horizontal="center" vertical="center" wrapText="1"/>
      <protection/>
    </xf>
    <xf numFmtId="49" fontId="22" fillId="0" borderId="16" xfId="0" applyNumberFormat="1" applyFont="1" applyFill="1" applyBorder="1" applyAlignment="1" applyProtection="1">
      <alignment horizontal="center" vertical="center" wrapText="1"/>
      <protection/>
    </xf>
    <xf numFmtId="0" fontId="5" fillId="0" borderId="24"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43" fontId="19" fillId="0" borderId="11" xfId="42" applyFont="1" applyFill="1" applyBorder="1" applyAlignment="1" applyProtection="1">
      <alignment horizontal="center" vertical="center" wrapText="1"/>
      <protection/>
    </xf>
    <xf numFmtId="43" fontId="19" fillId="0" borderId="17" xfId="42" applyFont="1" applyFill="1" applyBorder="1" applyAlignment="1">
      <alignment horizontal="center" vertical="center" wrapText="1"/>
    </xf>
    <xf numFmtId="43" fontId="19" fillId="0" borderId="13" xfId="42" applyFont="1" applyFill="1" applyBorder="1" applyAlignment="1">
      <alignment horizontal="center" vertical="center" wrapText="1"/>
    </xf>
    <xf numFmtId="194" fontId="0" fillId="0" borderId="11" xfId="0" applyNumberFormat="1" applyFill="1" applyBorder="1" applyAlignment="1">
      <alignment horizontal="center" vertical="center" wrapText="1"/>
    </xf>
    <xf numFmtId="194" fontId="0" fillId="0" borderId="17" xfId="0" applyNumberFormat="1" applyFont="1" applyFill="1" applyBorder="1" applyAlignment="1">
      <alignment horizontal="center" vertical="center" wrapText="1"/>
    </xf>
    <xf numFmtId="194" fontId="0" fillId="0" borderId="13" xfId="0" applyNumberFormat="1" applyFont="1" applyFill="1" applyBorder="1" applyAlignment="1">
      <alignment horizontal="center" vertical="center" wrapText="1"/>
    </xf>
    <xf numFmtId="49" fontId="22" fillId="0" borderId="0" xfId="0" applyNumberFormat="1" applyFont="1" applyFill="1" applyBorder="1" applyAlignment="1">
      <alignment horizontal="left" wrapText="1"/>
    </xf>
    <xf numFmtId="49" fontId="0" fillId="0" borderId="12" xfId="0" applyNumberFormat="1" applyFont="1" applyFill="1" applyBorder="1" applyAlignment="1">
      <alignment horizontal="center"/>
    </xf>
    <xf numFmtId="43" fontId="6" fillId="0" borderId="11" xfId="44" applyFont="1" applyFill="1" applyBorder="1" applyAlignment="1" applyProtection="1">
      <alignment horizontal="center" vertical="center" wrapText="1"/>
      <protection/>
    </xf>
    <xf numFmtId="43" fontId="6" fillId="0" borderId="17" xfId="44" applyFont="1" applyFill="1" applyBorder="1" applyAlignment="1">
      <alignment horizontal="center" vertical="center" wrapText="1"/>
    </xf>
    <xf numFmtId="43" fontId="6" fillId="0" borderId="13" xfId="44" applyFont="1" applyFill="1" applyBorder="1" applyAlignment="1">
      <alignment horizontal="center" vertical="center" wrapText="1"/>
    </xf>
    <xf numFmtId="0" fontId="12" fillId="0" borderId="0" xfId="0" applyNumberFormat="1" applyFont="1" applyFill="1" applyAlignment="1">
      <alignment horizontal="center"/>
    </xf>
    <xf numFmtId="0" fontId="20" fillId="0" borderId="0" xfId="44" applyNumberFormat="1" applyFont="1" applyFill="1" applyBorder="1" applyAlignment="1">
      <alignment horizontal="center" vertical="center" wrapText="1"/>
    </xf>
    <xf numFmtId="49" fontId="19" fillId="0" borderId="13" xfId="0" applyNumberFormat="1" applyFont="1" applyFill="1" applyBorder="1" applyAlignment="1" applyProtection="1">
      <alignment horizontal="center" vertical="center" wrapText="1"/>
      <protection/>
    </xf>
    <xf numFmtId="0" fontId="24" fillId="0" borderId="0" xfId="44" applyNumberFormat="1" applyFont="1" applyFill="1" applyAlignment="1">
      <alignment horizontal="center" vertical="center" wrapText="1"/>
    </xf>
    <xf numFmtId="0" fontId="24" fillId="0" borderId="0" xfId="44" applyNumberFormat="1" applyFont="1" applyFill="1" applyAlignment="1">
      <alignment horizontal="center" vertical="center"/>
    </xf>
    <xf numFmtId="49" fontId="19" fillId="0" borderId="10" xfId="0" applyNumberFormat="1" applyFont="1" applyFill="1" applyBorder="1" applyAlignment="1">
      <alignment horizontal="center" vertical="center" wrapText="1"/>
    </xf>
    <xf numFmtId="0" fontId="24" fillId="0" borderId="0" xfId="44" applyNumberFormat="1" applyFont="1" applyFill="1" applyBorder="1" applyAlignment="1">
      <alignment horizontal="center" vertical="center"/>
    </xf>
    <xf numFmtId="43" fontId="20" fillId="0" borderId="0" xfId="44" applyNumberFormat="1" applyFont="1" applyFill="1" applyBorder="1" applyAlignment="1">
      <alignment horizontal="center" vertical="center"/>
    </xf>
    <xf numFmtId="49" fontId="22" fillId="0" borderId="0" xfId="0" applyNumberFormat="1" applyFont="1" applyFill="1" applyBorder="1" applyAlignment="1">
      <alignment horizontal="left" vertical="center" wrapText="1"/>
    </xf>
    <xf numFmtId="2" fontId="32" fillId="0" borderId="15" xfId="0" applyNumberFormat="1" applyFont="1" applyFill="1" applyBorder="1" applyAlignment="1" applyProtection="1">
      <alignment horizontal="center" vertical="center" wrapText="1"/>
      <protection/>
    </xf>
    <xf numFmtId="2" fontId="32" fillId="0" borderId="16" xfId="0" applyNumberFormat="1" applyFont="1" applyFill="1" applyBorder="1" applyAlignment="1" applyProtection="1">
      <alignment horizontal="center" vertical="center" wrapText="1"/>
      <protection/>
    </xf>
    <xf numFmtId="0" fontId="24" fillId="0" borderId="0" xfId="44" applyNumberFormat="1" applyFont="1" applyFill="1" applyBorder="1" applyAlignment="1">
      <alignment horizontal="center" vertical="center" wrapText="1"/>
    </xf>
    <xf numFmtId="194" fontId="26" fillId="0" borderId="0" xfId="44" applyNumberFormat="1" applyFont="1" applyFill="1" applyAlignment="1">
      <alignment/>
    </xf>
    <xf numFmtId="43" fontId="26" fillId="0" borderId="0" xfId="44" applyFont="1" applyFill="1" applyAlignment="1">
      <alignment/>
    </xf>
    <xf numFmtId="194" fontId="0" fillId="0" borderId="0" xfId="44" applyNumberFormat="1" applyFont="1" applyFill="1" applyAlignment="1">
      <alignment/>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43" fontId="22" fillId="0" borderId="10" xfId="42" applyFont="1" applyFill="1" applyBorder="1" applyAlignment="1">
      <alignment/>
    </xf>
    <xf numFmtId="194" fontId="22" fillId="0" borderId="10" xfId="42" applyNumberFormat="1"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43" fontId="33" fillId="0" borderId="10" xfId="44" applyFont="1" applyFill="1" applyBorder="1" applyAlignment="1" applyProtection="1">
      <alignment vertical="center"/>
      <protection/>
    </xf>
    <xf numFmtId="194" fontId="29" fillId="0" borderId="10" xfId="44" applyNumberFormat="1" applyFont="1" applyFill="1"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4668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4668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9144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9144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9144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90" t="s">
        <v>14</v>
      </c>
      <c r="B1" s="190"/>
      <c r="C1" s="187" t="s">
        <v>54</v>
      </c>
      <c r="D1" s="187"/>
      <c r="E1" s="187"/>
      <c r="F1" s="191" t="s">
        <v>50</v>
      </c>
      <c r="G1" s="191"/>
      <c r="H1" s="191"/>
    </row>
    <row r="2" spans="1:8" ht="33.75" customHeight="1">
      <c r="A2" s="192" t="s">
        <v>57</v>
      </c>
      <c r="B2" s="192"/>
      <c r="C2" s="187"/>
      <c r="D2" s="187"/>
      <c r="E2" s="187"/>
      <c r="F2" s="184" t="s">
        <v>51</v>
      </c>
      <c r="G2" s="184"/>
      <c r="H2" s="184"/>
    </row>
    <row r="3" spans="1:8" ht="19.5" customHeight="1">
      <c r="A3" s="4" t="s">
        <v>45</v>
      </c>
      <c r="B3" s="4"/>
      <c r="C3" s="22"/>
      <c r="D3" s="22"/>
      <c r="E3" s="22"/>
      <c r="F3" s="184" t="s">
        <v>52</v>
      </c>
      <c r="G3" s="184"/>
      <c r="H3" s="184"/>
    </row>
    <row r="4" spans="1:8" s="5" customFormat="1" ht="19.5" customHeight="1">
      <c r="A4" s="4"/>
      <c r="B4" s="4"/>
      <c r="D4" s="6"/>
      <c r="F4" s="7" t="s">
        <v>53</v>
      </c>
      <c r="G4" s="7"/>
      <c r="H4" s="7"/>
    </row>
    <row r="5" spans="1:8" s="21" customFormat="1" ht="36" customHeight="1">
      <c r="A5" s="203" t="s">
        <v>38</v>
      </c>
      <c r="B5" s="204"/>
      <c r="C5" s="207" t="s">
        <v>48</v>
      </c>
      <c r="D5" s="208"/>
      <c r="E5" s="209" t="s">
        <v>47</v>
      </c>
      <c r="F5" s="209"/>
      <c r="G5" s="209"/>
      <c r="H5" s="186"/>
    </row>
    <row r="6" spans="1:8" s="21" customFormat="1" ht="20.25" customHeight="1">
      <c r="A6" s="205"/>
      <c r="B6" s="206"/>
      <c r="C6" s="188" t="s">
        <v>2</v>
      </c>
      <c r="D6" s="188" t="s">
        <v>55</v>
      </c>
      <c r="E6" s="185" t="s">
        <v>49</v>
      </c>
      <c r="F6" s="186"/>
      <c r="G6" s="185" t="s">
        <v>56</v>
      </c>
      <c r="H6" s="186"/>
    </row>
    <row r="7" spans="1:8" s="21" customFormat="1" ht="52.5" customHeight="1">
      <c r="A7" s="205"/>
      <c r="B7" s="206"/>
      <c r="C7" s="189"/>
      <c r="D7" s="189"/>
      <c r="E7" s="3" t="s">
        <v>2</v>
      </c>
      <c r="F7" s="3" t="s">
        <v>7</v>
      </c>
      <c r="G7" s="3" t="s">
        <v>2</v>
      </c>
      <c r="H7" s="3" t="s">
        <v>7</v>
      </c>
    </row>
    <row r="8" spans="1:8" ht="15" customHeight="1">
      <c r="A8" s="194" t="s">
        <v>4</v>
      </c>
      <c r="B8" s="195"/>
      <c r="C8" s="8">
        <v>1</v>
      </c>
      <c r="D8" s="8" t="s">
        <v>27</v>
      </c>
      <c r="E8" s="8" t="s">
        <v>28</v>
      </c>
      <c r="F8" s="8" t="s">
        <v>39</v>
      </c>
      <c r="G8" s="8" t="s">
        <v>40</v>
      </c>
      <c r="H8" s="8" t="s">
        <v>41</v>
      </c>
    </row>
    <row r="9" spans="1:8" ht="26.25" customHeight="1">
      <c r="A9" s="196" t="s">
        <v>20</v>
      </c>
      <c r="B9" s="197"/>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26</v>
      </c>
      <c r="B12" s="2" t="s">
        <v>10</v>
      </c>
      <c r="C12" s="2"/>
      <c r="D12" s="11"/>
      <c r="E12" s="11"/>
      <c r="F12" s="11"/>
      <c r="G12" s="11"/>
      <c r="H12" s="11"/>
    </row>
    <row r="13" spans="1:8" ht="24.75" customHeight="1">
      <c r="A13" s="14" t="s">
        <v>27</v>
      </c>
      <c r="B13" s="2" t="s">
        <v>10</v>
      </c>
      <c r="C13" s="2"/>
      <c r="D13" s="11"/>
      <c r="E13" s="11"/>
      <c r="F13" s="11"/>
      <c r="G13" s="11"/>
      <c r="H13" s="11"/>
    </row>
    <row r="14" spans="1:8" ht="24.75" customHeight="1">
      <c r="A14" s="14" t="s">
        <v>28</v>
      </c>
      <c r="B14" s="2" t="s">
        <v>10</v>
      </c>
      <c r="C14" s="2"/>
      <c r="D14" s="11"/>
      <c r="E14" s="11"/>
      <c r="F14" s="11"/>
      <c r="G14" s="11"/>
      <c r="H14" s="11"/>
    </row>
    <row r="15" spans="1:8" ht="24.75" customHeight="1">
      <c r="A15" s="14" t="s">
        <v>11</v>
      </c>
      <c r="B15" s="23" t="s">
        <v>11</v>
      </c>
      <c r="C15" s="15"/>
      <c r="D15" s="16"/>
      <c r="E15" s="16"/>
      <c r="F15" s="16"/>
      <c r="G15" s="16"/>
      <c r="H15" s="16"/>
    </row>
    <row r="16" spans="2:8" ht="16.5" customHeight="1">
      <c r="B16" s="198" t="s">
        <v>37</v>
      </c>
      <c r="C16" s="198"/>
      <c r="D16" s="24"/>
      <c r="E16" s="200" t="s">
        <v>12</v>
      </c>
      <c r="F16" s="200"/>
      <c r="G16" s="200"/>
      <c r="H16" s="200"/>
    </row>
    <row r="17" spans="2:8" ht="15.75" customHeight="1">
      <c r="B17" s="198"/>
      <c r="C17" s="198"/>
      <c r="D17" s="24"/>
      <c r="E17" s="201" t="s">
        <v>22</v>
      </c>
      <c r="F17" s="201"/>
      <c r="G17" s="201"/>
      <c r="H17" s="201"/>
    </row>
    <row r="18" spans="2:8" s="25" customFormat="1" ht="15.75" customHeight="1">
      <c r="B18" s="198"/>
      <c r="C18" s="198"/>
      <c r="D18" s="26"/>
      <c r="E18" s="202" t="s">
        <v>36</v>
      </c>
      <c r="F18" s="202"/>
      <c r="G18" s="202"/>
      <c r="H18" s="202"/>
    </row>
    <row r="20" ht="15.75">
      <c r="B20" s="17"/>
    </row>
    <row r="22" ht="15.75" hidden="1">
      <c r="A22" s="18" t="s">
        <v>24</v>
      </c>
    </row>
    <row r="23" spans="1:3" ht="15.75" hidden="1">
      <c r="A23" s="19"/>
      <c r="B23" s="199" t="s">
        <v>32</v>
      </c>
      <c r="C23" s="199"/>
    </row>
    <row r="24" spans="1:8" ht="15.75" customHeight="1" hidden="1">
      <c r="A24" s="20" t="s">
        <v>13</v>
      </c>
      <c r="B24" s="193" t="s">
        <v>34</v>
      </c>
      <c r="C24" s="193"/>
      <c r="D24" s="20"/>
      <c r="E24" s="20"/>
      <c r="F24" s="20"/>
      <c r="G24" s="20"/>
      <c r="H24" s="20"/>
    </row>
    <row r="25" spans="1:8" ht="15" customHeight="1" hidden="1">
      <c r="A25" s="20"/>
      <c r="B25" s="193" t="s">
        <v>35</v>
      </c>
      <c r="C25" s="193"/>
      <c r="D25" s="193"/>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AA286"/>
  <sheetViews>
    <sheetView view="pageBreakPreview" zoomScale="90" zoomScaleSheetLayoutView="90" workbookViewId="0" topLeftCell="A1">
      <selection activeCell="A1" sqref="A1:IV16384"/>
    </sheetView>
  </sheetViews>
  <sheetFormatPr defaultColWidth="9.00390625" defaultRowHeight="15.75"/>
  <cols>
    <col min="1" max="1" width="3.75390625" style="27" customWidth="1"/>
    <col min="2" max="2" width="15.50390625" style="27" customWidth="1"/>
    <col min="3" max="3" width="8.25390625" style="27" customWidth="1"/>
    <col min="4" max="5" width="8.00390625" style="27" customWidth="1"/>
    <col min="6" max="6" width="5.625" style="27" customWidth="1"/>
    <col min="7" max="7" width="5.125" style="27" customWidth="1"/>
    <col min="8" max="8" width="8.125" style="27" customWidth="1"/>
    <col min="9" max="10" width="7.75390625" style="27" customWidth="1"/>
    <col min="11" max="11" width="5.625" style="27" customWidth="1"/>
    <col min="12" max="12" width="6.875" style="39" customWidth="1"/>
    <col min="13" max="13" width="5.875" style="27" customWidth="1"/>
    <col min="14" max="14" width="5.25390625" style="27" customWidth="1"/>
    <col min="15" max="15" width="5.125" style="27" customWidth="1"/>
    <col min="16" max="16" width="4.75390625" style="27" customWidth="1"/>
    <col min="17" max="17" width="7.125" style="27" customWidth="1"/>
    <col min="18" max="18" width="7.50390625" style="27" customWidth="1"/>
    <col min="19" max="19" width="7.875" style="135" customWidth="1"/>
    <col min="20" max="20" width="7.375" style="86" customWidth="1"/>
    <col min="21" max="21" width="7.25390625" style="86" customWidth="1"/>
    <col min="22" max="24" width="9.125" style="86" bestFit="1" customWidth="1"/>
    <col min="25" max="26" width="9.875" style="86" bestFit="1" customWidth="1"/>
    <col min="27" max="27" width="9.125" style="99" bestFit="1" customWidth="1"/>
    <col min="28" max="16384" width="9.00390625" style="88" customWidth="1"/>
  </cols>
  <sheetData>
    <row r="1" spans="1:19" ht="20.25" customHeight="1">
      <c r="A1" s="28" t="s">
        <v>15</v>
      </c>
      <c r="B1" s="28"/>
      <c r="C1" s="28"/>
      <c r="E1" s="225" t="s">
        <v>46</v>
      </c>
      <c r="F1" s="225"/>
      <c r="G1" s="225"/>
      <c r="H1" s="225"/>
      <c r="I1" s="225"/>
      <c r="J1" s="225"/>
      <c r="K1" s="225"/>
      <c r="L1" s="225"/>
      <c r="M1" s="225"/>
      <c r="N1" s="225"/>
      <c r="O1" s="225"/>
      <c r="P1" s="35" t="s">
        <v>67</v>
      </c>
      <c r="Q1" s="35"/>
      <c r="R1" s="35"/>
      <c r="S1" s="81"/>
    </row>
    <row r="2" spans="1:19" ht="17.25" customHeight="1">
      <c r="A2" s="237" t="s">
        <v>87</v>
      </c>
      <c r="B2" s="237"/>
      <c r="C2" s="237"/>
      <c r="D2" s="237"/>
      <c r="E2" s="226" t="s">
        <v>21</v>
      </c>
      <c r="F2" s="226"/>
      <c r="G2" s="226"/>
      <c r="H2" s="226"/>
      <c r="I2" s="226"/>
      <c r="J2" s="226"/>
      <c r="K2" s="226"/>
      <c r="L2" s="226"/>
      <c r="M2" s="226"/>
      <c r="N2" s="226"/>
      <c r="O2" s="226"/>
      <c r="P2" s="243" t="s">
        <v>90</v>
      </c>
      <c r="Q2" s="243"/>
      <c r="R2" s="243"/>
      <c r="S2" s="243"/>
    </row>
    <row r="3" spans="1:19" ht="14.25" customHeight="1">
      <c r="A3" s="237" t="s">
        <v>88</v>
      </c>
      <c r="B3" s="237"/>
      <c r="C3" s="237"/>
      <c r="D3" s="237"/>
      <c r="E3" s="227" t="s">
        <v>204</v>
      </c>
      <c r="F3" s="227"/>
      <c r="G3" s="227"/>
      <c r="H3" s="227"/>
      <c r="I3" s="227"/>
      <c r="J3" s="227"/>
      <c r="K3" s="227"/>
      <c r="L3" s="227"/>
      <c r="M3" s="227"/>
      <c r="N3" s="227"/>
      <c r="O3" s="227"/>
      <c r="P3" s="35" t="s">
        <v>68</v>
      </c>
      <c r="Q3" s="40"/>
      <c r="R3" s="35"/>
      <c r="S3" s="81"/>
    </row>
    <row r="4" spans="1:19" ht="14.25" customHeight="1">
      <c r="A4" s="28" t="s">
        <v>69</v>
      </c>
      <c r="B4" s="28"/>
      <c r="C4" s="28"/>
      <c r="D4" s="28"/>
      <c r="E4" s="28"/>
      <c r="F4" s="28"/>
      <c r="G4" s="28"/>
      <c r="H4" s="28"/>
      <c r="I4" s="28"/>
      <c r="J4" s="28"/>
      <c r="K4" s="28"/>
      <c r="L4" s="58"/>
      <c r="M4" s="28"/>
      <c r="N4" s="41"/>
      <c r="O4" s="41"/>
      <c r="P4" s="243" t="s">
        <v>89</v>
      </c>
      <c r="Q4" s="243"/>
      <c r="R4" s="243"/>
      <c r="S4" s="243"/>
    </row>
    <row r="5" spans="2:19" ht="12.75" customHeight="1">
      <c r="B5" s="19"/>
      <c r="C5" s="19"/>
      <c r="Q5" s="42" t="s">
        <v>86</v>
      </c>
      <c r="R5" s="121"/>
      <c r="S5" s="122"/>
    </row>
    <row r="6" spans="1:21" ht="15" customHeight="1">
      <c r="A6" s="203" t="s">
        <v>38</v>
      </c>
      <c r="B6" s="204"/>
      <c r="C6" s="234" t="s">
        <v>70</v>
      </c>
      <c r="D6" s="235"/>
      <c r="E6" s="236"/>
      <c r="F6" s="228" t="s">
        <v>59</v>
      </c>
      <c r="G6" s="218" t="s">
        <v>71</v>
      </c>
      <c r="H6" s="231" t="s">
        <v>61</v>
      </c>
      <c r="I6" s="232"/>
      <c r="J6" s="232"/>
      <c r="K6" s="232"/>
      <c r="L6" s="232"/>
      <c r="M6" s="232"/>
      <c r="N6" s="232"/>
      <c r="O6" s="232"/>
      <c r="P6" s="232"/>
      <c r="Q6" s="233"/>
      <c r="R6" s="238" t="s">
        <v>72</v>
      </c>
      <c r="S6" s="256" t="s">
        <v>73</v>
      </c>
      <c r="T6" s="210" t="s">
        <v>206</v>
      </c>
      <c r="U6" s="210" t="s">
        <v>208</v>
      </c>
    </row>
    <row r="7" spans="1:27" s="35" customFormat="1" ht="10.5" customHeight="1">
      <c r="A7" s="205"/>
      <c r="B7" s="206"/>
      <c r="C7" s="238" t="s">
        <v>25</v>
      </c>
      <c r="D7" s="245" t="s">
        <v>5</v>
      </c>
      <c r="E7" s="215"/>
      <c r="F7" s="229"/>
      <c r="G7" s="219"/>
      <c r="H7" s="218" t="s">
        <v>19</v>
      </c>
      <c r="I7" s="245" t="s">
        <v>62</v>
      </c>
      <c r="J7" s="246"/>
      <c r="K7" s="246"/>
      <c r="L7" s="246"/>
      <c r="M7" s="246"/>
      <c r="N7" s="246"/>
      <c r="O7" s="246"/>
      <c r="P7" s="247"/>
      <c r="Q7" s="215" t="s">
        <v>74</v>
      </c>
      <c r="R7" s="219"/>
      <c r="S7" s="257"/>
      <c r="T7" s="211"/>
      <c r="U7" s="211"/>
      <c r="V7" s="80"/>
      <c r="W7" s="80"/>
      <c r="X7" s="80"/>
      <c r="Y7" s="80"/>
      <c r="Z7" s="80"/>
      <c r="AA7" s="81"/>
    </row>
    <row r="8" spans="1:21" ht="12.75" customHeight="1">
      <c r="A8" s="205"/>
      <c r="B8" s="206"/>
      <c r="C8" s="219"/>
      <c r="D8" s="230"/>
      <c r="E8" s="217"/>
      <c r="F8" s="229"/>
      <c r="G8" s="219"/>
      <c r="H8" s="219"/>
      <c r="I8" s="218" t="s">
        <v>19</v>
      </c>
      <c r="J8" s="221" t="s">
        <v>5</v>
      </c>
      <c r="K8" s="222"/>
      <c r="L8" s="222"/>
      <c r="M8" s="222"/>
      <c r="N8" s="222"/>
      <c r="O8" s="222"/>
      <c r="P8" s="223"/>
      <c r="Q8" s="216"/>
      <c r="R8" s="219"/>
      <c r="S8" s="257"/>
      <c r="T8" s="211"/>
      <c r="U8" s="211"/>
    </row>
    <row r="9" spans="1:21" ht="15.75" customHeight="1">
      <c r="A9" s="205"/>
      <c r="B9" s="206"/>
      <c r="C9" s="219"/>
      <c r="D9" s="238" t="s">
        <v>75</v>
      </c>
      <c r="E9" s="238" t="s">
        <v>76</v>
      </c>
      <c r="F9" s="229"/>
      <c r="G9" s="219"/>
      <c r="H9" s="219"/>
      <c r="I9" s="219"/>
      <c r="J9" s="223" t="s">
        <v>77</v>
      </c>
      <c r="K9" s="248" t="s">
        <v>78</v>
      </c>
      <c r="L9" s="241" t="s">
        <v>63</v>
      </c>
      <c r="M9" s="218" t="s">
        <v>79</v>
      </c>
      <c r="N9" s="218" t="s">
        <v>64</v>
      </c>
      <c r="O9" s="218" t="s">
        <v>80</v>
      </c>
      <c r="P9" s="218" t="s">
        <v>81</v>
      </c>
      <c r="Q9" s="216"/>
      <c r="R9" s="219"/>
      <c r="S9" s="257"/>
      <c r="T9" s="211"/>
      <c r="U9" s="211"/>
    </row>
    <row r="10" spans="1:21" ht="39.75" customHeight="1">
      <c r="A10" s="254"/>
      <c r="B10" s="255"/>
      <c r="C10" s="220"/>
      <c r="D10" s="220"/>
      <c r="E10" s="220"/>
      <c r="F10" s="230"/>
      <c r="G10" s="220"/>
      <c r="H10" s="220"/>
      <c r="I10" s="220"/>
      <c r="J10" s="223"/>
      <c r="K10" s="248"/>
      <c r="L10" s="241"/>
      <c r="M10" s="220"/>
      <c r="N10" s="220" t="s">
        <v>64</v>
      </c>
      <c r="O10" s="220" t="s">
        <v>80</v>
      </c>
      <c r="P10" s="220" t="s">
        <v>81</v>
      </c>
      <c r="Q10" s="217"/>
      <c r="R10" s="220"/>
      <c r="S10" s="258"/>
      <c r="T10" s="212"/>
      <c r="U10" s="212"/>
    </row>
    <row r="11" spans="1:21" ht="11.25" customHeight="1">
      <c r="A11" s="249" t="s">
        <v>4</v>
      </c>
      <c r="B11" s="250"/>
      <c r="C11" s="29">
        <v>1</v>
      </c>
      <c r="D11" s="29">
        <v>2</v>
      </c>
      <c r="E11" s="29">
        <v>3</v>
      </c>
      <c r="F11" s="29">
        <v>4</v>
      </c>
      <c r="G11" s="29">
        <v>5</v>
      </c>
      <c r="H11" s="29">
        <v>6</v>
      </c>
      <c r="I11" s="29">
        <v>7</v>
      </c>
      <c r="J11" s="29">
        <v>8</v>
      </c>
      <c r="K11" s="29">
        <v>9</v>
      </c>
      <c r="L11" s="60">
        <v>10</v>
      </c>
      <c r="M11" s="29">
        <v>11</v>
      </c>
      <c r="N11" s="29">
        <v>12</v>
      </c>
      <c r="O11" s="29">
        <v>13</v>
      </c>
      <c r="P11" s="29">
        <v>14</v>
      </c>
      <c r="Q11" s="29">
        <v>15</v>
      </c>
      <c r="R11" s="29">
        <v>16</v>
      </c>
      <c r="S11" s="123">
        <v>17</v>
      </c>
      <c r="T11" s="172"/>
      <c r="U11" s="172"/>
    </row>
    <row r="12" spans="1:27" s="102" customFormat="1" ht="17.25" customHeight="1">
      <c r="A12" s="252" t="s">
        <v>17</v>
      </c>
      <c r="B12" s="253"/>
      <c r="C12" s="78">
        <f>C13+C26</f>
        <v>18034</v>
      </c>
      <c r="D12" s="78">
        <f>D13+D26</f>
        <v>10080</v>
      </c>
      <c r="E12" s="78">
        <f>E13+E26</f>
        <v>7954</v>
      </c>
      <c r="F12" s="78">
        <f>F13+F26</f>
        <v>70</v>
      </c>
      <c r="G12" s="78">
        <f>G13+G26</f>
        <v>0</v>
      </c>
      <c r="H12" s="78">
        <f>H13+H26</f>
        <v>17964</v>
      </c>
      <c r="I12" s="78">
        <f>I13+I26</f>
        <v>11079</v>
      </c>
      <c r="J12" s="78">
        <f>J13+J26</f>
        <v>5793</v>
      </c>
      <c r="K12" s="78">
        <f>K13+K26</f>
        <v>129</v>
      </c>
      <c r="L12" s="78">
        <f>L13+L26</f>
        <v>5024</v>
      </c>
      <c r="M12" s="78">
        <f>M13+M26</f>
        <v>129</v>
      </c>
      <c r="N12" s="78">
        <f>N13+N26</f>
        <v>4</v>
      </c>
      <c r="O12" s="78">
        <f>O13+O26</f>
        <v>0</v>
      </c>
      <c r="P12" s="78">
        <f>P13+P26</f>
        <v>0</v>
      </c>
      <c r="Q12" s="78">
        <f>Q13+Q26</f>
        <v>6885</v>
      </c>
      <c r="R12" s="78">
        <f>R13+R26</f>
        <v>12042</v>
      </c>
      <c r="S12" s="124">
        <f>(J12+K12)/I12*100</f>
        <v>53.45247766043867</v>
      </c>
      <c r="T12" s="173">
        <f>T13+T26</f>
        <v>3318</v>
      </c>
      <c r="U12" s="173">
        <f>U13+U26</f>
        <v>4</v>
      </c>
      <c r="V12" s="281"/>
      <c r="W12" s="100"/>
      <c r="X12" s="100"/>
      <c r="Y12" s="100"/>
      <c r="Z12" s="100"/>
      <c r="AA12" s="101"/>
    </row>
    <row r="13" spans="1:27" s="105" customFormat="1" ht="17.25" customHeight="1">
      <c r="A13" s="61" t="s">
        <v>4</v>
      </c>
      <c r="B13" s="62" t="s">
        <v>112</v>
      </c>
      <c r="C13" s="36">
        <f>SUM(C14:C25)</f>
        <v>282</v>
      </c>
      <c r="D13" s="36">
        <f>SUM(D14:D25)</f>
        <v>186</v>
      </c>
      <c r="E13" s="36">
        <f>SUM(E14:E25)</f>
        <v>96</v>
      </c>
      <c r="F13" s="36">
        <f>SUM(F14:F25)</f>
        <v>1</v>
      </c>
      <c r="G13" s="36">
        <f>SUM(G14:G25)</f>
        <v>0</v>
      </c>
      <c r="H13" s="36">
        <f>SUM(J13:Q13)</f>
        <v>281</v>
      </c>
      <c r="I13" s="36">
        <f>SUM(J13:P13)</f>
        <v>134</v>
      </c>
      <c r="J13" s="36">
        <f>SUM(J14:J25)</f>
        <v>66</v>
      </c>
      <c r="K13" s="36">
        <f>SUM(K14:K25)</f>
        <v>1</v>
      </c>
      <c r="L13" s="36">
        <f>SUM(L14:L25)</f>
        <v>65</v>
      </c>
      <c r="M13" s="36">
        <f>SUM(M14:M25)</f>
        <v>2</v>
      </c>
      <c r="N13" s="36">
        <f>SUM(N14:N25)</f>
        <v>0</v>
      </c>
      <c r="O13" s="36">
        <f>SUM(O14:O25)</f>
        <v>0</v>
      </c>
      <c r="P13" s="36">
        <f>SUM(P14:P25)</f>
        <v>0</v>
      </c>
      <c r="Q13" s="36">
        <f>SUM(Q14:Q25)</f>
        <v>147</v>
      </c>
      <c r="R13" s="36">
        <f>SUM(L13:Q13)</f>
        <v>214</v>
      </c>
      <c r="S13" s="125">
        <f>(J13+K13)/I13*100</f>
        <v>50</v>
      </c>
      <c r="T13" s="36">
        <f>SUM(T14:T25)</f>
        <v>72</v>
      </c>
      <c r="U13" s="36">
        <f>SUM(U14:U25)</f>
        <v>0</v>
      </c>
      <c r="V13" s="281"/>
      <c r="W13" s="100"/>
      <c r="X13" s="100"/>
      <c r="Y13" s="103"/>
      <c r="Z13" s="103"/>
      <c r="AA13" s="104"/>
    </row>
    <row r="14" spans="1:27" ht="13.5" customHeight="1">
      <c r="A14" s="147">
        <v>1</v>
      </c>
      <c r="B14" s="64" t="s">
        <v>114</v>
      </c>
      <c r="C14" s="37">
        <f>SUM(D14:E14)</f>
        <v>1</v>
      </c>
      <c r="D14" s="37">
        <v>1</v>
      </c>
      <c r="E14" s="65">
        <v>0</v>
      </c>
      <c r="F14" s="65">
        <v>0</v>
      </c>
      <c r="G14" s="65">
        <v>0</v>
      </c>
      <c r="H14" s="37">
        <f>SUM(J14:Q14)</f>
        <v>1</v>
      </c>
      <c r="I14" s="37">
        <f>SUM(J14:P14)</f>
        <v>1</v>
      </c>
      <c r="J14" s="65">
        <v>0</v>
      </c>
      <c r="K14" s="65">
        <v>0</v>
      </c>
      <c r="L14" s="65">
        <v>1</v>
      </c>
      <c r="M14" s="65">
        <v>0</v>
      </c>
      <c r="N14" s="65">
        <v>0</v>
      </c>
      <c r="O14" s="65">
        <v>0</v>
      </c>
      <c r="P14" s="37">
        <v>0</v>
      </c>
      <c r="Q14" s="66">
        <v>0</v>
      </c>
      <c r="R14" s="36">
        <f aca="true" t="shared" si="0" ref="R14:R22">SUM(L14:Q14)</f>
        <v>1</v>
      </c>
      <c r="S14" s="126">
        <f>(J14+K14)/I14*100</f>
        <v>0</v>
      </c>
      <c r="T14" s="172"/>
      <c r="U14" s="172"/>
      <c r="V14" s="281"/>
      <c r="W14" s="100"/>
      <c r="X14" s="100"/>
      <c r="AA14" s="86"/>
    </row>
    <row r="15" spans="1:27" ht="13.5" customHeight="1">
      <c r="A15" s="147">
        <v>2</v>
      </c>
      <c r="B15" s="64" t="s">
        <v>147</v>
      </c>
      <c r="C15" s="37">
        <f aca="true" t="shared" si="1" ref="C15:C24">SUM(D15:E15)</f>
        <v>6</v>
      </c>
      <c r="D15" s="37">
        <v>6</v>
      </c>
      <c r="E15" s="65">
        <v>0</v>
      </c>
      <c r="F15" s="65">
        <v>0</v>
      </c>
      <c r="G15" s="65">
        <v>0</v>
      </c>
      <c r="H15" s="37">
        <f aca="true" t="shared" si="2" ref="H15:H22">SUM(J15:Q15)</f>
        <v>6</v>
      </c>
      <c r="I15" s="37">
        <f aca="true" t="shared" si="3" ref="I15:I22">SUM(J15:P15)</f>
        <v>1</v>
      </c>
      <c r="J15" s="65">
        <v>0</v>
      </c>
      <c r="K15" s="65">
        <v>0</v>
      </c>
      <c r="L15" s="65">
        <v>1</v>
      </c>
      <c r="M15" s="65">
        <v>0</v>
      </c>
      <c r="N15" s="65">
        <v>0</v>
      </c>
      <c r="O15" s="65">
        <v>0</v>
      </c>
      <c r="P15" s="37">
        <v>0</v>
      </c>
      <c r="Q15" s="66">
        <v>5</v>
      </c>
      <c r="R15" s="36">
        <f t="shared" si="0"/>
        <v>6</v>
      </c>
      <c r="S15" s="126">
        <f aca="true" t="shared" si="4" ref="S15:S22">(J15+K15)/I15*100</f>
        <v>0</v>
      </c>
      <c r="T15" s="172">
        <v>0</v>
      </c>
      <c r="U15" s="172"/>
      <c r="V15" s="281"/>
      <c r="W15" s="100"/>
      <c r="X15" s="100"/>
      <c r="AA15" s="86"/>
    </row>
    <row r="16" spans="1:24" ht="13.5" customHeight="1">
      <c r="A16" s="147">
        <v>3</v>
      </c>
      <c r="B16" s="64" t="s">
        <v>116</v>
      </c>
      <c r="C16" s="37">
        <f t="shared" si="1"/>
        <v>97</v>
      </c>
      <c r="D16" s="37">
        <v>66</v>
      </c>
      <c r="E16" s="65">
        <v>31</v>
      </c>
      <c r="F16" s="65">
        <v>0</v>
      </c>
      <c r="G16" s="65">
        <v>0</v>
      </c>
      <c r="H16" s="37">
        <f t="shared" si="2"/>
        <v>97</v>
      </c>
      <c r="I16" s="37">
        <f t="shared" si="3"/>
        <v>50</v>
      </c>
      <c r="J16" s="65">
        <v>16</v>
      </c>
      <c r="K16" s="65">
        <v>0</v>
      </c>
      <c r="L16" s="65">
        <v>32</v>
      </c>
      <c r="M16" s="65">
        <v>2</v>
      </c>
      <c r="N16" s="65">
        <v>0</v>
      </c>
      <c r="O16" s="65">
        <v>0</v>
      </c>
      <c r="P16" s="37">
        <v>0</v>
      </c>
      <c r="Q16" s="66">
        <v>47</v>
      </c>
      <c r="R16" s="36">
        <f t="shared" si="0"/>
        <v>81</v>
      </c>
      <c r="S16" s="126">
        <f t="shared" si="4"/>
        <v>32</v>
      </c>
      <c r="T16" s="172">
        <v>23</v>
      </c>
      <c r="U16" s="172"/>
      <c r="V16" s="281"/>
      <c r="W16" s="100"/>
      <c r="X16" s="100"/>
    </row>
    <row r="17" spans="1:24" ht="13.5" customHeight="1">
      <c r="A17" s="147">
        <v>4</v>
      </c>
      <c r="B17" s="64" t="s">
        <v>149</v>
      </c>
      <c r="C17" s="37">
        <f t="shared" si="1"/>
        <v>11</v>
      </c>
      <c r="D17" s="37">
        <v>11</v>
      </c>
      <c r="E17" s="65">
        <v>0</v>
      </c>
      <c r="F17" s="65">
        <v>0</v>
      </c>
      <c r="G17" s="65">
        <v>0</v>
      </c>
      <c r="H17" s="37">
        <f t="shared" si="2"/>
        <v>11</v>
      </c>
      <c r="I17" s="37">
        <f t="shared" si="3"/>
        <v>0</v>
      </c>
      <c r="J17" s="65">
        <v>0</v>
      </c>
      <c r="K17" s="65">
        <v>0</v>
      </c>
      <c r="L17" s="65">
        <v>0</v>
      </c>
      <c r="M17" s="65">
        <v>0</v>
      </c>
      <c r="N17" s="65">
        <v>0</v>
      </c>
      <c r="O17" s="65">
        <v>0</v>
      </c>
      <c r="P17" s="37">
        <v>0</v>
      </c>
      <c r="Q17" s="66">
        <v>11</v>
      </c>
      <c r="R17" s="36">
        <f t="shared" si="0"/>
        <v>11</v>
      </c>
      <c r="S17" s="126" t="e">
        <f t="shared" si="4"/>
        <v>#DIV/0!</v>
      </c>
      <c r="T17" s="172"/>
      <c r="U17" s="172"/>
      <c r="V17" s="281"/>
      <c r="W17" s="100"/>
      <c r="X17" s="100"/>
    </row>
    <row r="18" spans="1:24" ht="13.5" customHeight="1">
      <c r="A18" s="147">
        <v>5</v>
      </c>
      <c r="B18" s="64" t="s">
        <v>150</v>
      </c>
      <c r="C18" s="37">
        <f t="shared" si="1"/>
        <v>2</v>
      </c>
      <c r="D18" s="37">
        <v>2</v>
      </c>
      <c r="E18" s="65">
        <v>0</v>
      </c>
      <c r="F18" s="65">
        <v>0</v>
      </c>
      <c r="G18" s="65">
        <v>0</v>
      </c>
      <c r="H18" s="37">
        <f t="shared" si="2"/>
        <v>2</v>
      </c>
      <c r="I18" s="37">
        <f t="shared" si="3"/>
        <v>0</v>
      </c>
      <c r="J18" s="65">
        <v>0</v>
      </c>
      <c r="K18" s="65">
        <v>0</v>
      </c>
      <c r="L18" s="65">
        <v>0</v>
      </c>
      <c r="M18" s="65">
        <v>0</v>
      </c>
      <c r="N18" s="65">
        <v>0</v>
      </c>
      <c r="O18" s="65">
        <v>0</v>
      </c>
      <c r="P18" s="37">
        <v>0</v>
      </c>
      <c r="Q18" s="66">
        <v>2</v>
      </c>
      <c r="R18" s="36">
        <f t="shared" si="0"/>
        <v>2</v>
      </c>
      <c r="S18" s="126" t="e">
        <f t="shared" si="4"/>
        <v>#DIV/0!</v>
      </c>
      <c r="T18" s="172">
        <v>2</v>
      </c>
      <c r="U18" s="172"/>
      <c r="V18" s="281"/>
      <c r="W18" s="100"/>
      <c r="X18" s="100"/>
    </row>
    <row r="19" spans="1:24" ht="13.5" customHeight="1">
      <c r="A19" s="147">
        <v>6</v>
      </c>
      <c r="B19" s="64" t="s">
        <v>173</v>
      </c>
      <c r="C19" s="37">
        <f t="shared" si="1"/>
        <v>10</v>
      </c>
      <c r="D19" s="37">
        <v>0</v>
      </c>
      <c r="E19" s="65">
        <v>10</v>
      </c>
      <c r="F19" s="65">
        <v>0</v>
      </c>
      <c r="G19" s="65">
        <v>0</v>
      </c>
      <c r="H19" s="37">
        <f t="shared" si="2"/>
        <v>10</v>
      </c>
      <c r="I19" s="37">
        <f t="shared" si="3"/>
        <v>10</v>
      </c>
      <c r="J19" s="65">
        <v>8</v>
      </c>
      <c r="K19" s="65">
        <v>0</v>
      </c>
      <c r="L19" s="65">
        <v>2</v>
      </c>
      <c r="M19" s="65">
        <v>0</v>
      </c>
      <c r="N19" s="65">
        <v>0</v>
      </c>
      <c r="O19" s="65">
        <v>0</v>
      </c>
      <c r="P19" s="37">
        <v>0</v>
      </c>
      <c r="Q19" s="66">
        <v>0</v>
      </c>
      <c r="R19" s="36">
        <f t="shared" si="0"/>
        <v>2</v>
      </c>
      <c r="S19" s="126">
        <f t="shared" si="4"/>
        <v>80</v>
      </c>
      <c r="T19" s="172"/>
      <c r="U19" s="172"/>
      <c r="V19" s="281"/>
      <c r="W19" s="100"/>
      <c r="X19" s="100"/>
    </row>
    <row r="20" spans="1:24" ht="13.5" customHeight="1">
      <c r="A20" s="147">
        <v>7</v>
      </c>
      <c r="B20" s="64" t="s">
        <v>164</v>
      </c>
      <c r="C20" s="37">
        <f t="shared" si="1"/>
        <v>1</v>
      </c>
      <c r="D20" s="37">
        <v>1</v>
      </c>
      <c r="E20" s="65">
        <v>0</v>
      </c>
      <c r="F20" s="65">
        <v>0</v>
      </c>
      <c r="G20" s="65">
        <v>0</v>
      </c>
      <c r="H20" s="37">
        <f t="shared" si="2"/>
        <v>1</v>
      </c>
      <c r="I20" s="37">
        <f t="shared" si="3"/>
        <v>0</v>
      </c>
      <c r="J20" s="65">
        <v>0</v>
      </c>
      <c r="K20" s="65">
        <v>0</v>
      </c>
      <c r="L20" s="65">
        <v>0</v>
      </c>
      <c r="M20" s="65">
        <v>0</v>
      </c>
      <c r="N20" s="65">
        <v>0</v>
      </c>
      <c r="O20" s="65">
        <v>0</v>
      </c>
      <c r="P20" s="37">
        <v>0</v>
      </c>
      <c r="Q20" s="66">
        <v>1</v>
      </c>
      <c r="R20" s="36">
        <f t="shared" si="0"/>
        <v>1</v>
      </c>
      <c r="S20" s="126" t="e">
        <f t="shared" si="4"/>
        <v>#DIV/0!</v>
      </c>
      <c r="T20" s="172">
        <v>1</v>
      </c>
      <c r="U20" s="172"/>
      <c r="V20" s="281"/>
      <c r="W20" s="100"/>
      <c r="X20" s="100"/>
    </row>
    <row r="21" spans="1:24" ht="13.5" customHeight="1">
      <c r="A21" s="147">
        <v>8</v>
      </c>
      <c r="B21" s="64" t="s">
        <v>146</v>
      </c>
      <c r="C21" s="37">
        <f t="shared" si="1"/>
        <v>119</v>
      </c>
      <c r="D21" s="37">
        <v>94</v>
      </c>
      <c r="E21" s="65">
        <v>25</v>
      </c>
      <c r="F21" s="65">
        <v>1</v>
      </c>
      <c r="G21" s="65">
        <v>0</v>
      </c>
      <c r="H21" s="37">
        <f t="shared" si="2"/>
        <v>118</v>
      </c>
      <c r="I21" s="37">
        <f t="shared" si="3"/>
        <v>38</v>
      </c>
      <c r="J21" s="65">
        <v>17</v>
      </c>
      <c r="K21" s="65">
        <v>1</v>
      </c>
      <c r="L21" s="65">
        <v>20</v>
      </c>
      <c r="M21" s="65">
        <v>0</v>
      </c>
      <c r="N21" s="65">
        <v>0</v>
      </c>
      <c r="O21" s="65">
        <v>0</v>
      </c>
      <c r="P21" s="37">
        <v>0</v>
      </c>
      <c r="Q21" s="66">
        <v>80</v>
      </c>
      <c r="R21" s="36">
        <f t="shared" si="0"/>
        <v>100</v>
      </c>
      <c r="S21" s="126">
        <f t="shared" si="4"/>
        <v>47.368421052631575</v>
      </c>
      <c r="T21" s="172">
        <v>46</v>
      </c>
      <c r="U21" s="172"/>
      <c r="V21" s="281"/>
      <c r="W21" s="100"/>
      <c r="X21" s="100"/>
    </row>
    <row r="22" spans="1:24" ht="13.5" customHeight="1">
      <c r="A22" s="147">
        <v>9</v>
      </c>
      <c r="B22" s="64" t="s">
        <v>183</v>
      </c>
      <c r="C22" s="37">
        <f t="shared" si="1"/>
        <v>28</v>
      </c>
      <c r="D22" s="37">
        <v>3</v>
      </c>
      <c r="E22" s="65">
        <v>25</v>
      </c>
      <c r="F22" s="65">
        <v>0</v>
      </c>
      <c r="G22" s="65">
        <v>0</v>
      </c>
      <c r="H22" s="37">
        <f t="shared" si="2"/>
        <v>28</v>
      </c>
      <c r="I22" s="37">
        <f t="shared" si="3"/>
        <v>28</v>
      </c>
      <c r="J22" s="65">
        <v>21</v>
      </c>
      <c r="K22" s="65">
        <v>0</v>
      </c>
      <c r="L22" s="65">
        <v>7</v>
      </c>
      <c r="M22" s="65">
        <v>0</v>
      </c>
      <c r="N22" s="65">
        <v>0</v>
      </c>
      <c r="O22" s="65">
        <v>0</v>
      </c>
      <c r="P22" s="37">
        <v>0</v>
      </c>
      <c r="Q22" s="66">
        <v>0</v>
      </c>
      <c r="R22" s="36">
        <f t="shared" si="0"/>
        <v>7</v>
      </c>
      <c r="S22" s="126">
        <f t="shared" si="4"/>
        <v>75</v>
      </c>
      <c r="T22" s="172"/>
      <c r="U22" s="172"/>
      <c r="V22" s="281"/>
      <c r="W22" s="100"/>
      <c r="X22" s="100"/>
    </row>
    <row r="23" spans="1:24" ht="13.5" customHeight="1">
      <c r="A23" s="147">
        <v>10</v>
      </c>
      <c r="B23" s="64" t="s">
        <v>184</v>
      </c>
      <c r="C23" s="37">
        <f>SUM(D23:E23)</f>
        <v>6</v>
      </c>
      <c r="D23" s="37">
        <v>2</v>
      </c>
      <c r="E23" s="65">
        <v>4</v>
      </c>
      <c r="F23" s="65">
        <v>0</v>
      </c>
      <c r="G23" s="65">
        <v>0</v>
      </c>
      <c r="H23" s="37">
        <f>SUM(J23:Q23)</f>
        <v>6</v>
      </c>
      <c r="I23" s="37">
        <f>SUM(J23:P23)</f>
        <v>5</v>
      </c>
      <c r="J23" s="65">
        <v>3</v>
      </c>
      <c r="K23" s="65">
        <v>0</v>
      </c>
      <c r="L23" s="65">
        <v>2</v>
      </c>
      <c r="M23" s="65">
        <v>0</v>
      </c>
      <c r="N23" s="65">
        <v>0</v>
      </c>
      <c r="O23" s="65">
        <v>0</v>
      </c>
      <c r="P23" s="37">
        <v>0</v>
      </c>
      <c r="Q23" s="66">
        <v>1</v>
      </c>
      <c r="R23" s="36">
        <f>SUM(L23:Q23)</f>
        <v>3</v>
      </c>
      <c r="S23" s="126">
        <f>(J23+K23)/I23*100</f>
        <v>60</v>
      </c>
      <c r="T23" s="172"/>
      <c r="U23" s="172"/>
      <c r="V23" s="281"/>
      <c r="W23" s="100"/>
      <c r="X23" s="100"/>
    </row>
    <row r="24" spans="1:24" ht="22.5" customHeight="1">
      <c r="A24" s="147">
        <v>11</v>
      </c>
      <c r="B24" s="64" t="s">
        <v>185</v>
      </c>
      <c r="C24" s="37">
        <f t="shared" si="1"/>
        <v>1</v>
      </c>
      <c r="D24" s="37">
        <v>0</v>
      </c>
      <c r="E24" s="65">
        <v>1</v>
      </c>
      <c r="F24" s="65">
        <v>0</v>
      </c>
      <c r="G24" s="65">
        <v>0</v>
      </c>
      <c r="H24" s="37">
        <f>SUM(J24:Q24)</f>
        <v>1</v>
      </c>
      <c r="I24" s="37">
        <f>SUM(J24:P24)</f>
        <v>1</v>
      </c>
      <c r="J24" s="65">
        <v>1</v>
      </c>
      <c r="K24" s="65">
        <v>0</v>
      </c>
      <c r="L24" s="65">
        <v>0</v>
      </c>
      <c r="M24" s="65">
        <v>0</v>
      </c>
      <c r="N24" s="65">
        <v>0</v>
      </c>
      <c r="O24" s="65">
        <v>0</v>
      </c>
      <c r="P24" s="37">
        <v>0</v>
      </c>
      <c r="Q24" s="66">
        <v>0</v>
      </c>
      <c r="R24" s="36">
        <f>SUM(L24:Q24)</f>
        <v>0</v>
      </c>
      <c r="S24" s="126">
        <f>(J24+K24)/I24*100</f>
        <v>100</v>
      </c>
      <c r="T24" s="172"/>
      <c r="U24" s="172"/>
      <c r="V24" s="281"/>
      <c r="W24" s="100"/>
      <c r="X24" s="100"/>
    </row>
    <row r="25" spans="1:24" ht="22.5" customHeight="1">
      <c r="A25" s="63"/>
      <c r="B25" s="67"/>
      <c r="C25" s="37">
        <f>SUM(D25:E25)</f>
        <v>0</v>
      </c>
      <c r="D25" s="37"/>
      <c r="E25" s="65"/>
      <c r="F25" s="65"/>
      <c r="G25" s="65"/>
      <c r="H25" s="37">
        <f>SUM(J25:Q25)</f>
        <v>0</v>
      </c>
      <c r="I25" s="37">
        <f>SUM(J25:P25)</f>
        <v>0</v>
      </c>
      <c r="J25" s="65"/>
      <c r="K25" s="65"/>
      <c r="L25" s="65"/>
      <c r="M25" s="65"/>
      <c r="N25" s="65"/>
      <c r="O25" s="65"/>
      <c r="P25" s="37"/>
      <c r="Q25" s="66"/>
      <c r="R25" s="37">
        <f>SUM(L25:Q25)</f>
        <v>0</v>
      </c>
      <c r="S25" s="126"/>
      <c r="T25" s="172"/>
      <c r="U25" s="172"/>
      <c r="V25" s="281"/>
      <c r="W25" s="100"/>
      <c r="X25" s="100"/>
    </row>
    <row r="26" spans="1:27" s="105" customFormat="1" ht="17.25" customHeight="1">
      <c r="A26" s="61" t="s">
        <v>92</v>
      </c>
      <c r="B26" s="62" t="s">
        <v>113</v>
      </c>
      <c r="C26" s="36">
        <f aca="true" t="shared" si="5" ref="C26:U26">C27+C32+C38+C44+C52+C59+C70+C80+C88+C96+C104+C113</f>
        <v>17752</v>
      </c>
      <c r="D26" s="36">
        <f t="shared" si="5"/>
        <v>9894</v>
      </c>
      <c r="E26" s="36">
        <f t="shared" si="5"/>
        <v>7858</v>
      </c>
      <c r="F26" s="36">
        <f t="shared" si="5"/>
        <v>69</v>
      </c>
      <c r="G26" s="36">
        <f t="shared" si="5"/>
        <v>0</v>
      </c>
      <c r="H26" s="36">
        <f t="shared" si="5"/>
        <v>17683</v>
      </c>
      <c r="I26" s="36">
        <f t="shared" si="5"/>
        <v>10945</v>
      </c>
      <c r="J26" s="36">
        <f t="shared" si="5"/>
        <v>5727</v>
      </c>
      <c r="K26" s="36">
        <f t="shared" si="5"/>
        <v>128</v>
      </c>
      <c r="L26" s="36">
        <f t="shared" si="5"/>
        <v>4959</v>
      </c>
      <c r="M26" s="36">
        <f t="shared" si="5"/>
        <v>127</v>
      </c>
      <c r="N26" s="36">
        <f t="shared" si="5"/>
        <v>4</v>
      </c>
      <c r="O26" s="36">
        <f t="shared" si="5"/>
        <v>0</v>
      </c>
      <c r="P26" s="36">
        <f t="shared" si="5"/>
        <v>0</v>
      </c>
      <c r="Q26" s="36">
        <f t="shared" si="5"/>
        <v>6738</v>
      </c>
      <c r="R26" s="36">
        <f t="shared" si="5"/>
        <v>11828</v>
      </c>
      <c r="S26" s="125">
        <f aca="true" t="shared" si="6" ref="S26:S52">(J26+K26)/I26*100</f>
        <v>53.494746459570585</v>
      </c>
      <c r="T26" s="174">
        <f t="shared" si="5"/>
        <v>3246</v>
      </c>
      <c r="U26" s="174">
        <f t="shared" si="5"/>
        <v>4</v>
      </c>
      <c r="V26" s="281"/>
      <c r="W26" s="100"/>
      <c r="X26" s="100"/>
      <c r="Y26" s="103"/>
      <c r="Z26" s="103"/>
      <c r="AA26" s="104"/>
    </row>
    <row r="27" spans="1:27" s="102" customFormat="1" ht="17.25" customHeight="1">
      <c r="A27" s="163" t="s">
        <v>0</v>
      </c>
      <c r="B27" s="164" t="s">
        <v>91</v>
      </c>
      <c r="C27" s="78">
        <f>SUM(C28:C31)</f>
        <v>856</v>
      </c>
      <c r="D27" s="78">
        <f>SUM(D28:D31)</f>
        <v>459</v>
      </c>
      <c r="E27" s="78">
        <f>SUM(E28:E31)</f>
        <v>397</v>
      </c>
      <c r="F27" s="78">
        <f>SUM(F28:F31)</f>
        <v>0</v>
      </c>
      <c r="G27" s="78">
        <f>SUM(G28:G31)</f>
        <v>0</v>
      </c>
      <c r="H27" s="78">
        <f aca="true" t="shared" si="7" ref="H27:H52">SUM(J27:Q27)</f>
        <v>856</v>
      </c>
      <c r="I27" s="78">
        <f aca="true" t="shared" si="8" ref="I27:I52">SUM(J27:P27)</f>
        <v>533</v>
      </c>
      <c r="J27" s="78">
        <f aca="true" t="shared" si="9" ref="J27:Q27">SUM(J28:J31)</f>
        <v>306</v>
      </c>
      <c r="K27" s="78">
        <f t="shared" si="9"/>
        <v>2</v>
      </c>
      <c r="L27" s="78">
        <f t="shared" si="9"/>
        <v>224</v>
      </c>
      <c r="M27" s="78">
        <f t="shared" si="9"/>
        <v>1</v>
      </c>
      <c r="N27" s="78">
        <f t="shared" si="9"/>
        <v>0</v>
      </c>
      <c r="O27" s="78">
        <f t="shared" si="9"/>
        <v>0</v>
      </c>
      <c r="P27" s="78">
        <f t="shared" si="9"/>
        <v>0</v>
      </c>
      <c r="Q27" s="78">
        <f t="shared" si="9"/>
        <v>323</v>
      </c>
      <c r="R27" s="78">
        <f aca="true" t="shared" si="10" ref="R27:R52">SUM(L27:Q27)</f>
        <v>548</v>
      </c>
      <c r="S27" s="137">
        <f t="shared" si="6"/>
        <v>57.78611632270169</v>
      </c>
      <c r="T27" s="173">
        <f>SUM(T28:T31)</f>
        <v>135</v>
      </c>
      <c r="U27" s="173">
        <f>SUM(U28:U31)</f>
        <v>0</v>
      </c>
      <c r="V27" s="281"/>
      <c r="W27" s="100"/>
      <c r="X27" s="100"/>
      <c r="Y27" s="100"/>
      <c r="Z27" s="100"/>
      <c r="AA27" s="101"/>
    </row>
    <row r="28" spans="1:27" ht="17.25" customHeight="1">
      <c r="A28" s="147" t="s">
        <v>26</v>
      </c>
      <c r="B28" s="67" t="s">
        <v>143</v>
      </c>
      <c r="C28" s="37">
        <f>SUM(D28:E28)</f>
        <v>84</v>
      </c>
      <c r="D28" s="37">
        <v>38</v>
      </c>
      <c r="E28" s="37">
        <v>46</v>
      </c>
      <c r="F28" s="65">
        <v>0</v>
      </c>
      <c r="G28" s="65">
        <f>1-1</f>
        <v>0</v>
      </c>
      <c r="H28" s="37">
        <f t="shared" si="7"/>
        <v>84</v>
      </c>
      <c r="I28" s="37">
        <f t="shared" si="8"/>
        <v>50</v>
      </c>
      <c r="J28" s="65">
        <v>38</v>
      </c>
      <c r="K28" s="65"/>
      <c r="L28" s="65">
        <v>12</v>
      </c>
      <c r="M28" s="65"/>
      <c r="N28" s="65"/>
      <c r="O28" s="65"/>
      <c r="P28" s="37"/>
      <c r="Q28" s="66">
        <v>34</v>
      </c>
      <c r="R28" s="37">
        <f t="shared" si="10"/>
        <v>46</v>
      </c>
      <c r="S28" s="126">
        <f t="shared" si="6"/>
        <v>76</v>
      </c>
      <c r="T28" s="172">
        <v>31</v>
      </c>
      <c r="U28" s="172"/>
      <c r="V28" s="281"/>
      <c r="W28" s="100"/>
      <c r="X28" s="100"/>
      <c r="AA28" s="86"/>
    </row>
    <row r="29" spans="1:27" ht="17.25" customHeight="1">
      <c r="A29" s="147" t="s">
        <v>27</v>
      </c>
      <c r="B29" s="67" t="s">
        <v>172</v>
      </c>
      <c r="C29" s="37">
        <f>SUM(D29:E29)</f>
        <v>442</v>
      </c>
      <c r="D29" s="37">
        <v>244</v>
      </c>
      <c r="E29" s="37">
        <v>198</v>
      </c>
      <c r="F29" s="65">
        <v>0</v>
      </c>
      <c r="G29" s="65">
        <f>1-1</f>
        <v>0</v>
      </c>
      <c r="H29" s="37">
        <f>SUM(J29:Q29)</f>
        <v>442</v>
      </c>
      <c r="I29" s="37">
        <f>SUM(J29:P29)</f>
        <v>280</v>
      </c>
      <c r="J29" s="65">
        <v>142</v>
      </c>
      <c r="K29" s="65">
        <v>1</v>
      </c>
      <c r="L29" s="65">
        <v>137</v>
      </c>
      <c r="M29" s="65"/>
      <c r="N29" s="65"/>
      <c r="O29" s="65"/>
      <c r="P29" s="37"/>
      <c r="Q29" s="66">
        <v>162</v>
      </c>
      <c r="R29" s="37">
        <f>SUM(L29:Q29)</f>
        <v>299</v>
      </c>
      <c r="S29" s="126">
        <f>(J29+K29)/I29*100</f>
        <v>51.07142857142857</v>
      </c>
      <c r="T29" s="172">
        <v>69</v>
      </c>
      <c r="U29" s="172"/>
      <c r="V29" s="281"/>
      <c r="W29" s="100"/>
      <c r="X29" s="100"/>
      <c r="AA29" s="86"/>
    </row>
    <row r="30" spans="1:27" ht="17.25" customHeight="1">
      <c r="A30" s="147" t="s">
        <v>28</v>
      </c>
      <c r="B30" s="67" t="s">
        <v>186</v>
      </c>
      <c r="C30" s="37">
        <f>SUM(D30:E30)</f>
        <v>330</v>
      </c>
      <c r="D30" s="37">
        <v>177</v>
      </c>
      <c r="E30" s="37">
        <v>153</v>
      </c>
      <c r="F30" s="65">
        <v>0</v>
      </c>
      <c r="G30" s="65">
        <f>1-1</f>
        <v>0</v>
      </c>
      <c r="H30" s="37">
        <f>SUM(J30:Q30)</f>
        <v>330</v>
      </c>
      <c r="I30" s="37">
        <f>SUM(J30:P30)</f>
        <v>203</v>
      </c>
      <c r="J30" s="65">
        <v>126</v>
      </c>
      <c r="K30" s="65">
        <v>1</v>
      </c>
      <c r="L30" s="65">
        <v>75</v>
      </c>
      <c r="M30" s="65">
        <v>1</v>
      </c>
      <c r="N30" s="65"/>
      <c r="O30" s="65"/>
      <c r="P30" s="37"/>
      <c r="Q30" s="66">
        <v>127</v>
      </c>
      <c r="R30" s="37">
        <f>SUM(L30:Q30)</f>
        <v>203</v>
      </c>
      <c r="S30" s="126">
        <f>(J30+K30)/I30*100</f>
        <v>62.5615763546798</v>
      </c>
      <c r="T30" s="172">
        <v>35</v>
      </c>
      <c r="U30" s="172"/>
      <c r="V30" s="281"/>
      <c r="W30" s="100"/>
      <c r="X30" s="100"/>
      <c r="AA30" s="86"/>
    </row>
    <row r="31" spans="1:24" ht="17.25" customHeight="1">
      <c r="A31" s="63"/>
      <c r="B31" s="67"/>
      <c r="C31" s="37">
        <f>SUM(D31:E31)</f>
        <v>0</v>
      </c>
      <c r="D31" s="37"/>
      <c r="E31" s="65"/>
      <c r="F31" s="65"/>
      <c r="G31" s="65"/>
      <c r="H31" s="37">
        <f t="shared" si="7"/>
        <v>0</v>
      </c>
      <c r="I31" s="37">
        <f t="shared" si="8"/>
        <v>0</v>
      </c>
      <c r="J31" s="65"/>
      <c r="K31" s="65"/>
      <c r="L31" s="65"/>
      <c r="M31" s="65"/>
      <c r="N31" s="65"/>
      <c r="O31" s="65"/>
      <c r="P31" s="37"/>
      <c r="Q31" s="66"/>
      <c r="R31" s="37">
        <f t="shared" si="10"/>
        <v>0</v>
      </c>
      <c r="S31" s="126"/>
      <c r="T31" s="172"/>
      <c r="U31" s="172"/>
      <c r="V31" s="281"/>
      <c r="W31" s="100"/>
      <c r="X31" s="100"/>
    </row>
    <row r="32" spans="1:27" s="105" customFormat="1" ht="17.25" customHeight="1">
      <c r="A32" s="61" t="s">
        <v>1</v>
      </c>
      <c r="B32" s="62" t="s">
        <v>93</v>
      </c>
      <c r="C32" s="36">
        <f>SUM(C33:C37)</f>
        <v>688</v>
      </c>
      <c r="D32" s="36">
        <f>SUM(D33:D37)</f>
        <v>402</v>
      </c>
      <c r="E32" s="36">
        <f>SUM(E33:E37)</f>
        <v>286</v>
      </c>
      <c r="F32" s="36">
        <f>SUM(F33:F37)</f>
        <v>10</v>
      </c>
      <c r="G32" s="36">
        <f>SUM(G33:G37)</f>
        <v>0</v>
      </c>
      <c r="H32" s="36">
        <f t="shared" si="7"/>
        <v>678</v>
      </c>
      <c r="I32" s="36">
        <f t="shared" si="8"/>
        <v>461</v>
      </c>
      <c r="J32" s="36">
        <f aca="true" t="shared" si="11" ref="J32:Q32">SUM(J33:J37)</f>
        <v>237</v>
      </c>
      <c r="K32" s="36">
        <f t="shared" si="11"/>
        <v>14</v>
      </c>
      <c r="L32" s="36">
        <f t="shared" si="11"/>
        <v>179</v>
      </c>
      <c r="M32" s="36">
        <f t="shared" si="11"/>
        <v>31</v>
      </c>
      <c r="N32" s="36">
        <f t="shared" si="11"/>
        <v>0</v>
      </c>
      <c r="O32" s="36">
        <f t="shared" si="11"/>
        <v>0</v>
      </c>
      <c r="P32" s="36">
        <f t="shared" si="11"/>
        <v>0</v>
      </c>
      <c r="Q32" s="36">
        <f t="shared" si="11"/>
        <v>217</v>
      </c>
      <c r="R32" s="36">
        <f t="shared" si="10"/>
        <v>427</v>
      </c>
      <c r="S32" s="125">
        <f t="shared" si="6"/>
        <v>54.4468546637744</v>
      </c>
      <c r="T32" s="174">
        <f>SUM(T33:T37)</f>
        <v>96</v>
      </c>
      <c r="U32" s="174">
        <f>SUM(U33:U37)</f>
        <v>0</v>
      </c>
      <c r="V32" s="281"/>
      <c r="W32" s="100"/>
      <c r="X32" s="100"/>
      <c r="Y32" s="103"/>
      <c r="Z32" s="103"/>
      <c r="AA32" s="104"/>
    </row>
    <row r="33" spans="1:24" ht="17.25" customHeight="1">
      <c r="A33" s="63" t="s">
        <v>26</v>
      </c>
      <c r="B33" s="67" t="s">
        <v>209</v>
      </c>
      <c r="C33" s="37">
        <f>SUM(D33:E33)</f>
        <v>13</v>
      </c>
      <c r="D33" s="138"/>
      <c r="E33" s="138">
        <v>13</v>
      </c>
      <c r="F33" s="138"/>
      <c r="G33" s="65"/>
      <c r="H33" s="37">
        <f t="shared" si="7"/>
        <v>13</v>
      </c>
      <c r="I33" s="37">
        <f t="shared" si="8"/>
        <v>13</v>
      </c>
      <c r="J33" s="138">
        <v>13</v>
      </c>
      <c r="K33" s="138"/>
      <c r="L33" s="138"/>
      <c r="M33" s="138"/>
      <c r="N33" s="138"/>
      <c r="O33" s="138"/>
      <c r="P33" s="138"/>
      <c r="Q33" s="139"/>
      <c r="R33" s="37">
        <f t="shared" si="10"/>
        <v>0</v>
      </c>
      <c r="S33" s="126">
        <f t="shared" si="6"/>
        <v>100</v>
      </c>
      <c r="T33" s="172"/>
      <c r="U33" s="172"/>
      <c r="V33" s="281"/>
      <c r="W33" s="100"/>
      <c r="X33" s="100"/>
    </row>
    <row r="34" spans="1:24" ht="17.25" customHeight="1">
      <c r="A34" s="63" t="s">
        <v>27</v>
      </c>
      <c r="B34" s="67" t="s">
        <v>210</v>
      </c>
      <c r="C34" s="37">
        <f>SUM(D34:E34)</f>
        <v>290</v>
      </c>
      <c r="D34" s="138">
        <v>160</v>
      </c>
      <c r="E34" s="138">
        <v>130</v>
      </c>
      <c r="F34" s="138">
        <v>5</v>
      </c>
      <c r="G34" s="65"/>
      <c r="H34" s="37">
        <f t="shared" si="7"/>
        <v>285</v>
      </c>
      <c r="I34" s="37">
        <f t="shared" si="8"/>
        <v>182</v>
      </c>
      <c r="J34" s="138">
        <v>101</v>
      </c>
      <c r="K34" s="138">
        <v>5</v>
      </c>
      <c r="L34" s="138">
        <v>70</v>
      </c>
      <c r="M34" s="138">
        <v>6</v>
      </c>
      <c r="N34" s="138"/>
      <c r="O34" s="138"/>
      <c r="P34" s="138"/>
      <c r="Q34" s="139">
        <v>103</v>
      </c>
      <c r="R34" s="37">
        <f t="shared" si="10"/>
        <v>179</v>
      </c>
      <c r="S34" s="126">
        <f t="shared" si="6"/>
        <v>58.24175824175825</v>
      </c>
      <c r="T34" s="172">
        <v>42</v>
      </c>
      <c r="U34" s="172"/>
      <c r="V34" s="281"/>
      <c r="W34" s="100"/>
      <c r="X34" s="100"/>
    </row>
    <row r="35" spans="1:24" ht="17.25" customHeight="1">
      <c r="A35" s="63" t="s">
        <v>28</v>
      </c>
      <c r="B35" s="67" t="s">
        <v>168</v>
      </c>
      <c r="C35" s="37">
        <f>SUM(D35:E35)</f>
        <v>192</v>
      </c>
      <c r="D35" s="138">
        <v>122</v>
      </c>
      <c r="E35" s="138">
        <v>70</v>
      </c>
      <c r="F35" s="138">
        <v>5</v>
      </c>
      <c r="G35" s="65"/>
      <c r="H35" s="37">
        <f>SUM(J35:Q35)</f>
        <v>187</v>
      </c>
      <c r="I35" s="37">
        <f>SUM(J35:P35)</f>
        <v>124</v>
      </c>
      <c r="J35" s="138">
        <v>60</v>
      </c>
      <c r="K35" s="138">
        <v>4</v>
      </c>
      <c r="L35" s="138">
        <v>60</v>
      </c>
      <c r="M35" s="138"/>
      <c r="N35" s="138"/>
      <c r="O35" s="138"/>
      <c r="P35" s="138"/>
      <c r="Q35" s="139">
        <v>63</v>
      </c>
      <c r="R35" s="37">
        <f>SUM(L35:Q35)</f>
        <v>123</v>
      </c>
      <c r="S35" s="126">
        <f>(J35+K35)/I35*100</f>
        <v>51.61290322580645</v>
      </c>
      <c r="T35" s="172">
        <v>28</v>
      </c>
      <c r="U35" s="172"/>
      <c r="V35" s="281"/>
      <c r="W35" s="100"/>
      <c r="X35" s="100"/>
    </row>
    <row r="36" spans="1:24" ht="17.25" customHeight="1">
      <c r="A36" s="63" t="s">
        <v>39</v>
      </c>
      <c r="B36" s="67" t="s">
        <v>203</v>
      </c>
      <c r="C36" s="37">
        <f>SUM(D36:E36)</f>
        <v>193</v>
      </c>
      <c r="D36" s="138">
        <v>120</v>
      </c>
      <c r="E36" s="138">
        <v>73</v>
      </c>
      <c r="F36" s="138"/>
      <c r="G36" s="65"/>
      <c r="H36" s="37">
        <f t="shared" si="7"/>
        <v>193</v>
      </c>
      <c r="I36" s="37">
        <f t="shared" si="8"/>
        <v>142</v>
      </c>
      <c r="J36" s="138">
        <v>63</v>
      </c>
      <c r="K36" s="138">
        <v>5</v>
      </c>
      <c r="L36" s="138">
        <v>49</v>
      </c>
      <c r="M36" s="138">
        <v>25</v>
      </c>
      <c r="N36" s="138"/>
      <c r="O36" s="138"/>
      <c r="P36" s="138"/>
      <c r="Q36" s="139">
        <v>51</v>
      </c>
      <c r="R36" s="37">
        <f t="shared" si="10"/>
        <v>125</v>
      </c>
      <c r="S36" s="126">
        <f t="shared" si="6"/>
        <v>47.88732394366197</v>
      </c>
      <c r="T36" s="172">
        <v>26</v>
      </c>
      <c r="U36" s="172"/>
      <c r="V36" s="281"/>
      <c r="W36" s="100"/>
      <c r="X36" s="100"/>
    </row>
    <row r="37" spans="1:24" ht="17.25" customHeight="1">
      <c r="A37" s="63"/>
      <c r="B37" s="67"/>
      <c r="C37" s="37">
        <f>SUM(D37:E37)</f>
        <v>0</v>
      </c>
      <c r="D37" s="37"/>
      <c r="E37" s="65"/>
      <c r="F37" s="65"/>
      <c r="G37" s="65"/>
      <c r="H37" s="37">
        <f t="shared" si="7"/>
        <v>0</v>
      </c>
      <c r="I37" s="37">
        <f t="shared" si="8"/>
        <v>0</v>
      </c>
      <c r="J37" s="65"/>
      <c r="K37" s="65"/>
      <c r="L37" s="65"/>
      <c r="M37" s="65"/>
      <c r="N37" s="65"/>
      <c r="O37" s="65"/>
      <c r="P37" s="37"/>
      <c r="Q37" s="66"/>
      <c r="R37" s="37">
        <f t="shared" si="10"/>
        <v>0</v>
      </c>
      <c r="S37" s="126"/>
      <c r="T37" s="172"/>
      <c r="U37" s="172"/>
      <c r="V37" s="281"/>
      <c r="W37" s="100"/>
      <c r="X37" s="100"/>
    </row>
    <row r="38" spans="1:27" s="288" customFormat="1" ht="17.25" customHeight="1">
      <c r="A38" s="282" t="s">
        <v>6</v>
      </c>
      <c r="B38" s="283" t="s">
        <v>94</v>
      </c>
      <c r="C38" s="127">
        <f>SUM(C39:C43)</f>
        <v>611</v>
      </c>
      <c r="D38" s="127">
        <f>SUM(D39:D43)</f>
        <v>319</v>
      </c>
      <c r="E38" s="127">
        <f>SUM(E39:E43)</f>
        <v>292</v>
      </c>
      <c r="F38" s="127">
        <f>SUM(F39:F43)</f>
        <v>2</v>
      </c>
      <c r="G38" s="127">
        <f>SUM(G39:G43)</f>
        <v>0</v>
      </c>
      <c r="H38" s="127">
        <f t="shared" si="7"/>
        <v>609</v>
      </c>
      <c r="I38" s="127">
        <f t="shared" si="8"/>
        <v>378</v>
      </c>
      <c r="J38" s="127">
        <f aca="true" t="shared" si="12" ref="J38:Q38">SUM(J39:J43)</f>
        <v>212</v>
      </c>
      <c r="K38" s="127">
        <f t="shared" si="12"/>
        <v>6</v>
      </c>
      <c r="L38" s="127">
        <f t="shared" si="12"/>
        <v>150</v>
      </c>
      <c r="M38" s="127">
        <f t="shared" si="12"/>
        <v>10</v>
      </c>
      <c r="N38" s="127">
        <f t="shared" si="12"/>
        <v>0</v>
      </c>
      <c r="O38" s="127">
        <f t="shared" si="12"/>
        <v>0</v>
      </c>
      <c r="P38" s="127">
        <f t="shared" si="12"/>
        <v>0</v>
      </c>
      <c r="Q38" s="127">
        <f t="shared" si="12"/>
        <v>231</v>
      </c>
      <c r="R38" s="127">
        <f t="shared" si="10"/>
        <v>391</v>
      </c>
      <c r="S38" s="284">
        <f t="shared" si="6"/>
        <v>57.67195767195767</v>
      </c>
      <c r="T38" s="285">
        <f>SUM(T39:T43)</f>
        <v>93</v>
      </c>
      <c r="U38" s="285">
        <f>SUM(U39:U43)</f>
        <v>0</v>
      </c>
      <c r="V38" s="281"/>
      <c r="W38" s="100"/>
      <c r="X38" s="100"/>
      <c r="Y38" s="286"/>
      <c r="Z38" s="286"/>
      <c r="AA38" s="287"/>
    </row>
    <row r="39" spans="1:24" ht="17.25" customHeight="1">
      <c r="A39" s="147">
        <v>1</v>
      </c>
      <c r="B39" s="67" t="s">
        <v>194</v>
      </c>
      <c r="C39" s="37">
        <f>SUM(D39:E39)</f>
        <v>42</v>
      </c>
      <c r="D39" s="37">
        <v>0</v>
      </c>
      <c r="E39" s="65">
        <v>42</v>
      </c>
      <c r="F39" s="65"/>
      <c r="G39" s="65"/>
      <c r="H39" s="37">
        <f t="shared" si="7"/>
        <v>42</v>
      </c>
      <c r="I39" s="37">
        <f t="shared" si="8"/>
        <v>42</v>
      </c>
      <c r="J39" s="65">
        <v>40</v>
      </c>
      <c r="K39" s="65"/>
      <c r="L39" s="37">
        <v>2</v>
      </c>
      <c r="M39" s="65"/>
      <c r="N39" s="65"/>
      <c r="O39" s="65"/>
      <c r="P39" s="37"/>
      <c r="Q39" s="66"/>
      <c r="R39" s="127">
        <f t="shared" si="10"/>
        <v>2</v>
      </c>
      <c r="S39" s="126">
        <f t="shared" si="6"/>
        <v>95.23809523809523</v>
      </c>
      <c r="T39" s="172"/>
      <c r="U39" s="172"/>
      <c r="V39" s="281"/>
      <c r="W39" s="100"/>
      <c r="X39" s="100"/>
    </row>
    <row r="40" spans="1:24" ht="17.25" customHeight="1">
      <c r="A40" s="147">
        <v>2</v>
      </c>
      <c r="B40" s="67" t="s">
        <v>140</v>
      </c>
      <c r="C40" s="37">
        <f>SUM(D40:E40)</f>
        <v>201</v>
      </c>
      <c r="D40" s="37">
        <v>105</v>
      </c>
      <c r="E40" s="65">
        <v>96</v>
      </c>
      <c r="F40" s="65">
        <v>1</v>
      </c>
      <c r="G40" s="65"/>
      <c r="H40" s="37">
        <f t="shared" si="7"/>
        <v>200</v>
      </c>
      <c r="I40" s="37">
        <f t="shared" si="8"/>
        <v>121</v>
      </c>
      <c r="J40" s="65">
        <v>64</v>
      </c>
      <c r="K40" s="65">
        <v>3</v>
      </c>
      <c r="L40" s="37">
        <v>48</v>
      </c>
      <c r="M40" s="65">
        <v>6</v>
      </c>
      <c r="N40" s="65"/>
      <c r="O40" s="65"/>
      <c r="P40" s="37"/>
      <c r="Q40" s="66">
        <v>79</v>
      </c>
      <c r="R40" s="127">
        <f t="shared" si="10"/>
        <v>133</v>
      </c>
      <c r="S40" s="126">
        <f t="shared" si="6"/>
        <v>55.371900826446286</v>
      </c>
      <c r="T40" s="172">
        <v>4</v>
      </c>
      <c r="U40" s="172"/>
      <c r="V40" s="281"/>
      <c r="W40" s="100"/>
      <c r="X40" s="100"/>
    </row>
    <row r="41" spans="1:24" ht="17.25" customHeight="1">
      <c r="A41" s="147">
        <v>3</v>
      </c>
      <c r="B41" s="67" t="s">
        <v>141</v>
      </c>
      <c r="C41" s="37">
        <f>SUM(D41:E41)</f>
        <v>253</v>
      </c>
      <c r="D41" s="37">
        <v>149</v>
      </c>
      <c r="E41" s="65">
        <v>104</v>
      </c>
      <c r="F41" s="65"/>
      <c r="G41" s="65"/>
      <c r="H41" s="37">
        <f>SUM(J41:Q41)</f>
        <v>253</v>
      </c>
      <c r="I41" s="37">
        <f>SUM(J41:P41)</f>
        <v>156</v>
      </c>
      <c r="J41" s="65">
        <v>73</v>
      </c>
      <c r="K41" s="65">
        <v>1</v>
      </c>
      <c r="L41" s="37">
        <v>78</v>
      </c>
      <c r="M41" s="65">
        <v>4</v>
      </c>
      <c r="N41" s="65"/>
      <c r="O41" s="65"/>
      <c r="P41" s="37"/>
      <c r="Q41" s="66">
        <v>97</v>
      </c>
      <c r="R41" s="127">
        <f>SUM(L41:Q41)</f>
        <v>179</v>
      </c>
      <c r="S41" s="126">
        <f>(J41+K41)/I41*100</f>
        <v>47.43589743589743</v>
      </c>
      <c r="T41" s="172">
        <v>56</v>
      </c>
      <c r="U41" s="172"/>
      <c r="V41" s="281"/>
      <c r="W41" s="100"/>
      <c r="X41" s="100"/>
    </row>
    <row r="42" spans="1:24" ht="17.25" customHeight="1">
      <c r="A42" s="147">
        <v>4</v>
      </c>
      <c r="B42" s="67" t="s">
        <v>187</v>
      </c>
      <c r="C42" s="37">
        <f>SUM(D42:E42)</f>
        <v>115</v>
      </c>
      <c r="D42" s="37">
        <v>65</v>
      </c>
      <c r="E42" s="65">
        <v>50</v>
      </c>
      <c r="F42" s="65">
        <v>1</v>
      </c>
      <c r="G42" s="65"/>
      <c r="H42" s="37">
        <f t="shared" si="7"/>
        <v>114</v>
      </c>
      <c r="I42" s="37">
        <f t="shared" si="8"/>
        <v>59</v>
      </c>
      <c r="J42" s="65">
        <v>35</v>
      </c>
      <c r="K42" s="65">
        <v>2</v>
      </c>
      <c r="L42" s="65">
        <v>22</v>
      </c>
      <c r="M42" s="65"/>
      <c r="N42" s="65"/>
      <c r="O42" s="65"/>
      <c r="P42" s="37"/>
      <c r="Q42" s="66">
        <v>55</v>
      </c>
      <c r="R42" s="127">
        <f t="shared" si="10"/>
        <v>77</v>
      </c>
      <c r="S42" s="126">
        <f t="shared" si="6"/>
        <v>62.71186440677966</v>
      </c>
      <c r="T42" s="172">
        <v>33</v>
      </c>
      <c r="U42" s="172"/>
      <c r="V42" s="281"/>
      <c r="W42" s="100"/>
      <c r="X42" s="100"/>
    </row>
    <row r="43" spans="1:24" ht="17.25" customHeight="1">
      <c r="A43" s="63"/>
      <c r="B43" s="67"/>
      <c r="C43" s="37">
        <f>SUM(D43:E43)</f>
        <v>0</v>
      </c>
      <c r="D43" s="37"/>
      <c r="E43" s="65"/>
      <c r="F43" s="65"/>
      <c r="G43" s="65"/>
      <c r="H43" s="37">
        <f t="shared" si="7"/>
        <v>0</v>
      </c>
      <c r="I43" s="37">
        <f t="shared" si="8"/>
        <v>0</v>
      </c>
      <c r="J43" s="65"/>
      <c r="K43" s="65"/>
      <c r="L43" s="65"/>
      <c r="M43" s="65"/>
      <c r="N43" s="65"/>
      <c r="O43" s="65"/>
      <c r="P43" s="37"/>
      <c r="Q43" s="66"/>
      <c r="R43" s="37">
        <f t="shared" si="10"/>
        <v>0</v>
      </c>
      <c r="S43" s="126"/>
      <c r="T43" s="172"/>
      <c r="U43" s="172"/>
      <c r="V43" s="281"/>
      <c r="W43" s="100"/>
      <c r="X43" s="100"/>
    </row>
    <row r="44" spans="1:27" s="105" customFormat="1" ht="17.25" customHeight="1">
      <c r="A44" s="61" t="s">
        <v>60</v>
      </c>
      <c r="B44" s="62" t="s">
        <v>95</v>
      </c>
      <c r="C44" s="36">
        <f>SUM(C45:C51)</f>
        <v>1193</v>
      </c>
      <c r="D44" s="36">
        <f>SUM(D45:D51)</f>
        <v>744</v>
      </c>
      <c r="E44" s="36">
        <f>SUM(E45:E51)</f>
        <v>449</v>
      </c>
      <c r="F44" s="36">
        <f>SUM(F45:F51)</f>
        <v>0</v>
      </c>
      <c r="G44" s="36">
        <f>SUM(G45:G51)</f>
        <v>0</v>
      </c>
      <c r="H44" s="36">
        <f t="shared" si="7"/>
        <v>1193</v>
      </c>
      <c r="I44" s="36">
        <f t="shared" si="8"/>
        <v>609</v>
      </c>
      <c r="J44" s="36">
        <f aca="true" t="shared" si="13" ref="J44:Q44">SUM(J45:J51)</f>
        <v>337</v>
      </c>
      <c r="K44" s="36">
        <f t="shared" si="13"/>
        <v>1</v>
      </c>
      <c r="L44" s="36">
        <f t="shared" si="13"/>
        <v>259</v>
      </c>
      <c r="M44" s="36">
        <f t="shared" si="13"/>
        <v>12</v>
      </c>
      <c r="N44" s="36">
        <f t="shared" si="13"/>
        <v>0</v>
      </c>
      <c r="O44" s="36">
        <f t="shared" si="13"/>
        <v>0</v>
      </c>
      <c r="P44" s="36">
        <f t="shared" si="13"/>
        <v>0</v>
      </c>
      <c r="Q44" s="36">
        <f t="shared" si="13"/>
        <v>584</v>
      </c>
      <c r="R44" s="36">
        <f t="shared" si="10"/>
        <v>855</v>
      </c>
      <c r="S44" s="125">
        <f t="shared" si="6"/>
        <v>55.500821018062396</v>
      </c>
      <c r="T44" s="36">
        <f>SUM(T45:T51)</f>
        <v>364</v>
      </c>
      <c r="U44" s="36">
        <f>SUM(U45:U51)</f>
        <v>0</v>
      </c>
      <c r="V44" s="281"/>
      <c r="W44" s="100"/>
      <c r="X44" s="100"/>
      <c r="Y44" s="103"/>
      <c r="Z44" s="103"/>
      <c r="AA44" s="104"/>
    </row>
    <row r="45" spans="1:24" ht="17.25" customHeight="1">
      <c r="A45" s="147" t="s">
        <v>188</v>
      </c>
      <c r="B45" s="67" t="s">
        <v>192</v>
      </c>
      <c r="C45" s="37">
        <f aca="true" t="shared" si="14" ref="C45:C51">SUM(D45:E45)</f>
        <v>238</v>
      </c>
      <c r="D45" s="37">
        <v>136</v>
      </c>
      <c r="E45" s="65">
        <v>102</v>
      </c>
      <c r="F45" s="65">
        <v>0</v>
      </c>
      <c r="G45" s="65"/>
      <c r="H45" s="37">
        <f t="shared" si="7"/>
        <v>238</v>
      </c>
      <c r="I45" s="37">
        <f t="shared" si="8"/>
        <v>108</v>
      </c>
      <c r="J45" s="65">
        <v>76</v>
      </c>
      <c r="K45" s="65">
        <v>0</v>
      </c>
      <c r="L45" s="65">
        <v>32</v>
      </c>
      <c r="M45" s="65">
        <v>0</v>
      </c>
      <c r="N45" s="65">
        <v>0</v>
      </c>
      <c r="O45" s="65">
        <v>0</v>
      </c>
      <c r="P45" s="37">
        <v>0</v>
      </c>
      <c r="Q45" s="66">
        <v>130</v>
      </c>
      <c r="R45" s="37">
        <f t="shared" si="10"/>
        <v>162</v>
      </c>
      <c r="S45" s="126">
        <f t="shared" si="6"/>
        <v>70.37037037037037</v>
      </c>
      <c r="T45" s="183">
        <v>106</v>
      </c>
      <c r="U45" s="183">
        <v>0</v>
      </c>
      <c r="V45" s="281"/>
      <c r="W45" s="100"/>
      <c r="X45" s="100"/>
    </row>
    <row r="46" spans="1:24" ht="17.25" customHeight="1">
      <c r="A46" s="147" t="s">
        <v>189</v>
      </c>
      <c r="B46" s="67" t="s">
        <v>199</v>
      </c>
      <c r="C46" s="37">
        <f t="shared" si="14"/>
        <v>29</v>
      </c>
      <c r="D46" s="37">
        <v>0</v>
      </c>
      <c r="E46" s="65">
        <v>29</v>
      </c>
      <c r="F46" s="65">
        <v>0</v>
      </c>
      <c r="G46" s="65"/>
      <c r="H46" s="37">
        <f t="shared" si="7"/>
        <v>29</v>
      </c>
      <c r="I46" s="37">
        <f t="shared" si="8"/>
        <v>29</v>
      </c>
      <c r="J46" s="65">
        <v>29</v>
      </c>
      <c r="K46" s="65">
        <v>0</v>
      </c>
      <c r="L46" s="65">
        <v>0</v>
      </c>
      <c r="M46" s="65">
        <v>0</v>
      </c>
      <c r="N46" s="65">
        <v>0</v>
      </c>
      <c r="O46" s="65">
        <v>0</v>
      </c>
      <c r="P46" s="37">
        <v>0</v>
      </c>
      <c r="Q46" s="66">
        <v>0</v>
      </c>
      <c r="R46" s="37">
        <f t="shared" si="10"/>
        <v>0</v>
      </c>
      <c r="S46" s="126">
        <f t="shared" si="6"/>
        <v>100</v>
      </c>
      <c r="T46" s="183">
        <v>0</v>
      </c>
      <c r="U46" s="183">
        <v>0</v>
      </c>
      <c r="V46" s="281"/>
      <c r="W46" s="100"/>
      <c r="X46" s="100"/>
    </row>
    <row r="47" spans="1:24" ht="17.25" customHeight="1">
      <c r="A47" s="147" t="s">
        <v>196</v>
      </c>
      <c r="B47" s="67" t="s">
        <v>174</v>
      </c>
      <c r="C47" s="37">
        <f t="shared" si="14"/>
        <v>316</v>
      </c>
      <c r="D47" s="37">
        <v>215</v>
      </c>
      <c r="E47" s="65">
        <v>101</v>
      </c>
      <c r="F47" s="65">
        <v>0</v>
      </c>
      <c r="G47" s="65"/>
      <c r="H47" s="37">
        <f>SUM(J47:Q47)</f>
        <v>316</v>
      </c>
      <c r="I47" s="37">
        <f>SUM(J47:P47)</f>
        <v>180</v>
      </c>
      <c r="J47" s="65">
        <v>69</v>
      </c>
      <c r="K47" s="65">
        <v>0</v>
      </c>
      <c r="L47" s="65">
        <v>99</v>
      </c>
      <c r="M47" s="65">
        <v>12</v>
      </c>
      <c r="N47" s="65">
        <v>0</v>
      </c>
      <c r="O47" s="65">
        <v>0</v>
      </c>
      <c r="P47" s="37">
        <v>0</v>
      </c>
      <c r="Q47" s="66">
        <v>136</v>
      </c>
      <c r="R47" s="37">
        <f>SUM(L47:Q47)</f>
        <v>247</v>
      </c>
      <c r="S47" s="126">
        <f>(J47+K47)/I47*100</f>
        <v>38.333333333333336</v>
      </c>
      <c r="T47" s="183">
        <v>82</v>
      </c>
      <c r="U47" s="183">
        <v>0</v>
      </c>
      <c r="V47" s="281"/>
      <c r="W47" s="100"/>
      <c r="X47" s="100"/>
    </row>
    <row r="48" spans="1:24" ht="17.25" customHeight="1">
      <c r="A48" s="147" t="s">
        <v>190</v>
      </c>
      <c r="B48" s="67" t="s">
        <v>134</v>
      </c>
      <c r="C48" s="37">
        <f t="shared" si="14"/>
        <v>228</v>
      </c>
      <c r="D48" s="37">
        <v>146</v>
      </c>
      <c r="E48" s="65">
        <v>82</v>
      </c>
      <c r="F48" s="65">
        <v>0</v>
      </c>
      <c r="G48" s="65"/>
      <c r="H48" s="37">
        <f>SUM(J48:Q48)</f>
        <v>228</v>
      </c>
      <c r="I48" s="37">
        <f>SUM(J48:P48)</f>
        <v>114</v>
      </c>
      <c r="J48" s="65">
        <v>62</v>
      </c>
      <c r="K48" s="65">
        <v>0</v>
      </c>
      <c r="L48" s="65">
        <v>52</v>
      </c>
      <c r="M48" s="65">
        <v>0</v>
      </c>
      <c r="N48" s="65">
        <v>0</v>
      </c>
      <c r="O48" s="65">
        <v>0</v>
      </c>
      <c r="P48" s="37">
        <v>0</v>
      </c>
      <c r="Q48" s="66">
        <v>114</v>
      </c>
      <c r="R48" s="37">
        <f>SUM(L48:Q48)</f>
        <v>166</v>
      </c>
      <c r="S48" s="126">
        <f>(J48+K48)/I48*100</f>
        <v>54.385964912280706</v>
      </c>
      <c r="T48" s="183">
        <v>92</v>
      </c>
      <c r="U48" s="183">
        <v>0</v>
      </c>
      <c r="V48" s="281"/>
      <c r="W48" s="100"/>
      <c r="X48" s="100"/>
    </row>
    <row r="49" spans="1:24" ht="17.25" customHeight="1">
      <c r="A49" s="147" t="s">
        <v>191</v>
      </c>
      <c r="B49" s="67" t="s">
        <v>197</v>
      </c>
      <c r="C49" s="37">
        <f>SUM(D49:E49)</f>
        <v>5</v>
      </c>
      <c r="D49" s="37">
        <v>0</v>
      </c>
      <c r="E49" s="65">
        <v>5</v>
      </c>
      <c r="F49" s="65">
        <v>0</v>
      </c>
      <c r="G49" s="65"/>
      <c r="H49" s="37">
        <f>SUM(J49:Q49)</f>
        <v>5</v>
      </c>
      <c r="I49" s="37">
        <f>SUM(J49:P49)</f>
        <v>5</v>
      </c>
      <c r="J49" s="65">
        <v>4</v>
      </c>
      <c r="K49" s="65">
        <v>0</v>
      </c>
      <c r="L49" s="65">
        <v>1</v>
      </c>
      <c r="M49" s="65">
        <v>0</v>
      </c>
      <c r="N49" s="65">
        <v>0</v>
      </c>
      <c r="O49" s="65">
        <v>0</v>
      </c>
      <c r="P49" s="37">
        <v>0</v>
      </c>
      <c r="Q49" s="66">
        <v>0</v>
      </c>
      <c r="R49" s="37">
        <f>SUM(L49:Q49)</f>
        <v>1</v>
      </c>
      <c r="S49" s="126">
        <f>(J49+K49)/I49*100</f>
        <v>80</v>
      </c>
      <c r="T49" s="183">
        <v>0</v>
      </c>
      <c r="U49" s="183">
        <v>0</v>
      </c>
      <c r="V49" s="281"/>
      <c r="W49" s="100"/>
      <c r="X49" s="100"/>
    </row>
    <row r="50" spans="1:24" ht="17.25" customHeight="1">
      <c r="A50" s="147" t="s">
        <v>198</v>
      </c>
      <c r="B50" s="67" t="s">
        <v>144</v>
      </c>
      <c r="C50" s="37">
        <f>SUM(D50:E50)</f>
        <v>377</v>
      </c>
      <c r="D50" s="37">
        <v>247</v>
      </c>
      <c r="E50" s="65">
        <v>130</v>
      </c>
      <c r="F50" s="65"/>
      <c r="G50" s="65"/>
      <c r="H50" s="37">
        <f>SUM(J50:Q50)</f>
        <v>377</v>
      </c>
      <c r="I50" s="37">
        <f>SUM(J50:P50)</f>
        <v>173</v>
      </c>
      <c r="J50" s="65">
        <v>97</v>
      </c>
      <c r="K50" s="65">
        <v>1</v>
      </c>
      <c r="L50" s="65">
        <v>75</v>
      </c>
      <c r="M50" s="65">
        <v>0</v>
      </c>
      <c r="N50" s="65">
        <v>0</v>
      </c>
      <c r="O50" s="65">
        <v>0</v>
      </c>
      <c r="P50" s="37">
        <v>0</v>
      </c>
      <c r="Q50" s="66">
        <v>204</v>
      </c>
      <c r="R50" s="37">
        <f>SUM(L50:Q50)</f>
        <v>279</v>
      </c>
      <c r="S50" s="126">
        <f>(J50+K50)/I50*100</f>
        <v>56.64739884393064</v>
      </c>
      <c r="T50" s="183">
        <v>84</v>
      </c>
      <c r="U50" s="183">
        <v>0</v>
      </c>
      <c r="V50" s="281"/>
      <c r="W50" s="100"/>
      <c r="X50" s="100"/>
    </row>
    <row r="51" spans="1:24" ht="17.25" customHeight="1">
      <c r="A51" s="63"/>
      <c r="B51" s="67"/>
      <c r="C51" s="37">
        <f t="shared" si="14"/>
        <v>0</v>
      </c>
      <c r="D51" s="37"/>
      <c r="E51" s="65"/>
      <c r="F51" s="65"/>
      <c r="G51" s="65"/>
      <c r="H51" s="37">
        <f t="shared" si="7"/>
        <v>0</v>
      </c>
      <c r="I51" s="37">
        <f t="shared" si="8"/>
        <v>0</v>
      </c>
      <c r="J51" s="65"/>
      <c r="K51" s="65"/>
      <c r="L51" s="65"/>
      <c r="M51" s="65"/>
      <c r="N51" s="65"/>
      <c r="O51" s="65"/>
      <c r="P51" s="37"/>
      <c r="Q51" s="66"/>
      <c r="R51" s="37">
        <f t="shared" si="10"/>
        <v>0</v>
      </c>
      <c r="S51" s="126"/>
      <c r="T51" s="172"/>
      <c r="U51" s="172"/>
      <c r="V51" s="281"/>
      <c r="W51" s="100"/>
      <c r="X51" s="100"/>
    </row>
    <row r="52" spans="1:27" s="105" customFormat="1" ht="17.25" customHeight="1">
      <c r="A52" s="61" t="s">
        <v>96</v>
      </c>
      <c r="B52" s="62" t="s">
        <v>97</v>
      </c>
      <c r="C52" s="36">
        <f>SUM(C53:C58)</f>
        <v>1526</v>
      </c>
      <c r="D52" s="36">
        <f>SUM(D53:D58)</f>
        <v>767</v>
      </c>
      <c r="E52" s="36">
        <f>SUM(E53:E58)</f>
        <v>759</v>
      </c>
      <c r="F52" s="36">
        <f>SUM(F53:F58)</f>
        <v>2</v>
      </c>
      <c r="G52" s="36">
        <f>SUM(G53:G58)</f>
        <v>0</v>
      </c>
      <c r="H52" s="36">
        <f t="shared" si="7"/>
        <v>1524</v>
      </c>
      <c r="I52" s="36">
        <f t="shared" si="8"/>
        <v>868</v>
      </c>
      <c r="J52" s="36">
        <f aca="true" t="shared" si="15" ref="J52:Q52">SUM(J53:J58)</f>
        <v>543</v>
      </c>
      <c r="K52" s="36">
        <f t="shared" si="15"/>
        <v>10</v>
      </c>
      <c r="L52" s="36">
        <f t="shared" si="15"/>
        <v>298</v>
      </c>
      <c r="M52" s="36">
        <f t="shared" si="15"/>
        <v>17</v>
      </c>
      <c r="N52" s="36">
        <f t="shared" si="15"/>
        <v>0</v>
      </c>
      <c r="O52" s="36">
        <f t="shared" si="15"/>
        <v>0</v>
      </c>
      <c r="P52" s="36">
        <f t="shared" si="15"/>
        <v>0</v>
      </c>
      <c r="Q52" s="36">
        <f t="shared" si="15"/>
        <v>656</v>
      </c>
      <c r="R52" s="36">
        <f t="shared" si="10"/>
        <v>971</v>
      </c>
      <c r="S52" s="125">
        <f t="shared" si="6"/>
        <v>63.70967741935484</v>
      </c>
      <c r="T52" s="174">
        <f>SUM(T53:T58)</f>
        <v>256</v>
      </c>
      <c r="U52" s="174">
        <f>SUM(U53:U58)</f>
        <v>0</v>
      </c>
      <c r="V52" s="281"/>
      <c r="W52" s="100"/>
      <c r="X52" s="100"/>
      <c r="Y52" s="103"/>
      <c r="Z52" s="103"/>
      <c r="AA52" s="104"/>
    </row>
    <row r="53" spans="1:24" ht="17.25" customHeight="1">
      <c r="A53" s="147">
        <v>1</v>
      </c>
      <c r="B53" s="67" t="s">
        <v>195</v>
      </c>
      <c r="C53" s="37">
        <f aca="true" t="shared" si="16" ref="C53:C58">SUM(D53:E53)</f>
        <v>65</v>
      </c>
      <c r="D53" s="37"/>
      <c r="E53" s="65">
        <v>65</v>
      </c>
      <c r="F53" s="65"/>
      <c r="G53" s="65"/>
      <c r="H53" s="37">
        <f aca="true" t="shared" si="17" ref="H53:H58">SUM(J53:Q53)</f>
        <v>65</v>
      </c>
      <c r="I53" s="37">
        <f aca="true" t="shared" si="18" ref="I53:I58">SUM(J53:P53)</f>
        <v>65</v>
      </c>
      <c r="J53" s="65">
        <v>65</v>
      </c>
      <c r="K53" s="65"/>
      <c r="L53" s="65"/>
      <c r="M53" s="65"/>
      <c r="N53" s="65"/>
      <c r="O53" s="65"/>
      <c r="P53" s="37"/>
      <c r="Q53" s="66"/>
      <c r="R53" s="37">
        <f aca="true" t="shared" si="19" ref="R53:R58">SUM(L53:Q53)</f>
        <v>0</v>
      </c>
      <c r="S53" s="126">
        <f>(J53+K53)/I53*100</f>
        <v>100</v>
      </c>
      <c r="T53" s="172"/>
      <c r="U53" s="172"/>
      <c r="V53" s="281"/>
      <c r="W53" s="100"/>
      <c r="X53" s="100"/>
    </row>
    <row r="54" spans="1:24" ht="17.25" customHeight="1">
      <c r="A54" s="147">
        <v>2</v>
      </c>
      <c r="B54" s="67" t="s">
        <v>159</v>
      </c>
      <c r="C54" s="37">
        <f t="shared" si="16"/>
        <v>332</v>
      </c>
      <c r="D54" s="37">
        <v>202</v>
      </c>
      <c r="E54" s="65">
        <v>130</v>
      </c>
      <c r="F54" s="65">
        <v>1</v>
      </c>
      <c r="G54" s="65"/>
      <c r="H54" s="37">
        <f t="shared" si="17"/>
        <v>331</v>
      </c>
      <c r="I54" s="37">
        <f t="shared" si="18"/>
        <v>150</v>
      </c>
      <c r="J54" s="65">
        <v>71</v>
      </c>
      <c r="K54" s="65">
        <v>4</v>
      </c>
      <c r="L54" s="65">
        <v>73</v>
      </c>
      <c r="M54" s="65">
        <v>2</v>
      </c>
      <c r="N54" s="65"/>
      <c r="O54" s="65"/>
      <c r="P54" s="37"/>
      <c r="Q54" s="66">
        <v>181</v>
      </c>
      <c r="R54" s="37">
        <f t="shared" si="19"/>
        <v>256</v>
      </c>
      <c r="S54" s="126">
        <f>(J54+K54)/I54*100</f>
        <v>50</v>
      </c>
      <c r="T54" s="172">
        <v>56</v>
      </c>
      <c r="U54" s="172"/>
      <c r="V54" s="281"/>
      <c r="W54" s="100"/>
      <c r="X54" s="100"/>
    </row>
    <row r="55" spans="1:24" ht="17.25" customHeight="1">
      <c r="A55" s="147">
        <v>3</v>
      </c>
      <c r="B55" s="67" t="s">
        <v>160</v>
      </c>
      <c r="C55" s="37">
        <f t="shared" si="16"/>
        <v>357</v>
      </c>
      <c r="D55" s="37">
        <v>229</v>
      </c>
      <c r="E55" s="65">
        <v>128</v>
      </c>
      <c r="F55" s="65"/>
      <c r="G55" s="65"/>
      <c r="H55" s="37">
        <f t="shared" si="17"/>
        <v>357</v>
      </c>
      <c r="I55" s="37">
        <f t="shared" si="18"/>
        <v>168</v>
      </c>
      <c r="J55" s="65">
        <v>71</v>
      </c>
      <c r="K55" s="65">
        <v>1</v>
      </c>
      <c r="L55" s="65">
        <v>92</v>
      </c>
      <c r="M55" s="65">
        <v>4</v>
      </c>
      <c r="N55" s="65"/>
      <c r="O55" s="65"/>
      <c r="P55" s="37"/>
      <c r="Q55" s="66">
        <v>189</v>
      </c>
      <c r="R55" s="37">
        <f t="shared" si="19"/>
        <v>285</v>
      </c>
      <c r="S55" s="126">
        <f>(J55+K55)/I55*100</f>
        <v>42.857142857142854</v>
      </c>
      <c r="T55" s="172">
        <v>34</v>
      </c>
      <c r="U55" s="172"/>
      <c r="V55" s="281"/>
      <c r="W55" s="100"/>
      <c r="X55" s="100"/>
    </row>
    <row r="56" spans="1:24" ht="17.25" customHeight="1">
      <c r="A56" s="147">
        <v>4</v>
      </c>
      <c r="B56" s="67" t="s">
        <v>161</v>
      </c>
      <c r="C56" s="37">
        <f t="shared" si="16"/>
        <v>469</v>
      </c>
      <c r="D56" s="37">
        <v>184</v>
      </c>
      <c r="E56" s="65">
        <v>285</v>
      </c>
      <c r="F56" s="65">
        <v>1</v>
      </c>
      <c r="G56" s="65"/>
      <c r="H56" s="37">
        <f t="shared" si="17"/>
        <v>468</v>
      </c>
      <c r="I56" s="37">
        <f t="shared" si="18"/>
        <v>324</v>
      </c>
      <c r="J56" s="65">
        <v>227</v>
      </c>
      <c r="K56" s="65">
        <v>4</v>
      </c>
      <c r="L56" s="65">
        <v>84</v>
      </c>
      <c r="M56" s="65">
        <v>9</v>
      </c>
      <c r="N56" s="65"/>
      <c r="O56" s="65"/>
      <c r="P56" s="37"/>
      <c r="Q56" s="66">
        <v>144</v>
      </c>
      <c r="R56" s="37">
        <f t="shared" si="19"/>
        <v>237</v>
      </c>
      <c r="S56" s="126">
        <f>(J56+K56)/I56*100</f>
        <v>71.29629629629629</v>
      </c>
      <c r="T56" s="172">
        <v>81</v>
      </c>
      <c r="U56" s="172"/>
      <c r="V56" s="281"/>
      <c r="W56" s="100"/>
      <c r="X56" s="100"/>
    </row>
    <row r="57" spans="1:24" ht="17.25" customHeight="1">
      <c r="A57" s="147">
        <v>5</v>
      </c>
      <c r="B57" s="67" t="s">
        <v>193</v>
      </c>
      <c r="C57" s="37">
        <f t="shared" si="16"/>
        <v>303</v>
      </c>
      <c r="D57" s="37">
        <v>152</v>
      </c>
      <c r="E57" s="65">
        <v>151</v>
      </c>
      <c r="F57" s="65"/>
      <c r="G57" s="65"/>
      <c r="H57" s="37">
        <f t="shared" si="17"/>
        <v>303</v>
      </c>
      <c r="I57" s="37">
        <f t="shared" si="18"/>
        <v>161</v>
      </c>
      <c r="J57" s="65">
        <v>109</v>
      </c>
      <c r="K57" s="65">
        <v>1</v>
      </c>
      <c r="L57" s="65">
        <v>49</v>
      </c>
      <c r="M57" s="65">
        <v>2</v>
      </c>
      <c r="N57" s="65"/>
      <c r="O57" s="65"/>
      <c r="P57" s="37"/>
      <c r="Q57" s="66">
        <v>142</v>
      </c>
      <c r="R57" s="37">
        <f t="shared" si="19"/>
        <v>193</v>
      </c>
      <c r="S57" s="126">
        <f>(J57+K57)/I57*100</f>
        <v>68.32298136645963</v>
      </c>
      <c r="T57" s="172">
        <v>85</v>
      </c>
      <c r="U57" s="172"/>
      <c r="V57" s="281"/>
      <c r="W57" s="100"/>
      <c r="X57" s="100"/>
    </row>
    <row r="58" spans="1:24" ht="17.25" customHeight="1">
      <c r="A58" s="63"/>
      <c r="B58" s="67"/>
      <c r="C58" s="37">
        <f t="shared" si="16"/>
        <v>0</v>
      </c>
      <c r="D58" s="37"/>
      <c r="E58" s="65"/>
      <c r="F58" s="65"/>
      <c r="G58" s="65"/>
      <c r="H58" s="37">
        <f t="shared" si="17"/>
        <v>0</v>
      </c>
      <c r="I58" s="37">
        <f t="shared" si="18"/>
        <v>0</v>
      </c>
      <c r="J58" s="65"/>
      <c r="K58" s="65"/>
      <c r="L58" s="65"/>
      <c r="M58" s="65"/>
      <c r="N58" s="65"/>
      <c r="O58" s="65"/>
      <c r="P58" s="37"/>
      <c r="Q58" s="66"/>
      <c r="R58" s="37">
        <f t="shared" si="19"/>
        <v>0</v>
      </c>
      <c r="S58" s="126"/>
      <c r="T58" s="172"/>
      <c r="U58" s="172"/>
      <c r="V58" s="281"/>
      <c r="W58" s="100"/>
      <c r="X58" s="100"/>
    </row>
    <row r="59" spans="1:27" s="102" customFormat="1" ht="17.25" customHeight="1">
      <c r="A59" s="163" t="s">
        <v>98</v>
      </c>
      <c r="B59" s="164" t="s">
        <v>99</v>
      </c>
      <c r="C59" s="78">
        <f>SUM(C60:C69)</f>
        <v>2110</v>
      </c>
      <c r="D59" s="78">
        <f>SUM(D60:D69)</f>
        <v>1083</v>
      </c>
      <c r="E59" s="78">
        <f>SUM(E60:E69)</f>
        <v>1027</v>
      </c>
      <c r="F59" s="78">
        <f>SUM(F60:F69)</f>
        <v>7</v>
      </c>
      <c r="G59" s="78">
        <f>SUM(G60:G69)</f>
        <v>0</v>
      </c>
      <c r="H59" s="78">
        <f>SUM(J59:Q59)</f>
        <v>2103</v>
      </c>
      <c r="I59" s="78">
        <f>SUM(J59:P59)</f>
        <v>1389</v>
      </c>
      <c r="J59" s="78">
        <f>SUM(J60:J69)</f>
        <v>896</v>
      </c>
      <c r="K59" s="78">
        <f aca="true" t="shared" si="20" ref="K59:Q59">SUM(K60:K69)</f>
        <v>24</v>
      </c>
      <c r="L59" s="78">
        <f t="shared" si="20"/>
        <v>453</v>
      </c>
      <c r="M59" s="78">
        <f t="shared" si="20"/>
        <v>16</v>
      </c>
      <c r="N59" s="78">
        <f t="shared" si="20"/>
        <v>0</v>
      </c>
      <c r="O59" s="78">
        <f t="shared" si="20"/>
        <v>0</v>
      </c>
      <c r="P59" s="78">
        <f t="shared" si="20"/>
        <v>0</v>
      </c>
      <c r="Q59" s="78">
        <f t="shared" si="20"/>
        <v>714</v>
      </c>
      <c r="R59" s="78">
        <f>SUM(L59:Q59)</f>
        <v>1183</v>
      </c>
      <c r="S59" s="137">
        <f>(J59+K59)/I59*100</f>
        <v>66.23470122390209</v>
      </c>
      <c r="T59" s="173">
        <f>SUM(T60:T69)</f>
        <v>405</v>
      </c>
      <c r="U59" s="173">
        <f>SUM(U60:U69)</f>
        <v>2</v>
      </c>
      <c r="V59" s="281"/>
      <c r="W59" s="100"/>
      <c r="X59" s="100"/>
      <c r="Y59" s="100"/>
      <c r="Z59" s="100"/>
      <c r="AA59" s="101"/>
    </row>
    <row r="60" spans="1:27" s="108" customFormat="1" ht="17.25" customHeight="1">
      <c r="A60" s="147">
        <v>1</v>
      </c>
      <c r="B60" s="112" t="s">
        <v>165</v>
      </c>
      <c r="C60" s="79">
        <f>SUM(D60:E60)</f>
        <v>232</v>
      </c>
      <c r="D60" s="79">
        <v>130</v>
      </c>
      <c r="E60" s="79">
        <v>102</v>
      </c>
      <c r="F60" s="79">
        <v>0</v>
      </c>
      <c r="G60" s="79">
        <v>0</v>
      </c>
      <c r="H60" s="79">
        <f>SUM(J60:Q60)</f>
        <v>232</v>
      </c>
      <c r="I60" s="79">
        <f>SUM(J60:P60)</f>
        <v>143</v>
      </c>
      <c r="J60" s="79">
        <v>96</v>
      </c>
      <c r="K60" s="79">
        <v>2</v>
      </c>
      <c r="L60" s="79">
        <v>37</v>
      </c>
      <c r="M60" s="79">
        <v>8</v>
      </c>
      <c r="N60" s="79">
        <v>0</v>
      </c>
      <c r="O60" s="79">
        <v>0</v>
      </c>
      <c r="P60" s="79">
        <v>0</v>
      </c>
      <c r="Q60" s="79">
        <v>89</v>
      </c>
      <c r="R60" s="79">
        <f>SUM(L60:Q60)</f>
        <v>134</v>
      </c>
      <c r="S60" s="128">
        <f>(J60+K60)/I60*100</f>
        <v>68.53146853146853</v>
      </c>
      <c r="T60" s="175">
        <v>48</v>
      </c>
      <c r="U60" s="175">
        <v>0</v>
      </c>
      <c r="V60" s="281"/>
      <c r="W60" s="100"/>
      <c r="X60" s="100"/>
      <c r="Y60" s="106"/>
      <c r="Z60" s="106"/>
      <c r="AA60" s="107"/>
    </row>
    <row r="61" spans="1:24" ht="17.25" customHeight="1">
      <c r="A61" s="147">
        <v>2</v>
      </c>
      <c r="B61" s="112" t="s">
        <v>156</v>
      </c>
      <c r="C61" s="37">
        <f>SUM(D61:E61)</f>
        <v>312</v>
      </c>
      <c r="D61" s="37">
        <v>168</v>
      </c>
      <c r="E61" s="65">
        <v>144</v>
      </c>
      <c r="F61" s="65">
        <v>5</v>
      </c>
      <c r="G61" s="65">
        <v>0</v>
      </c>
      <c r="H61" s="37">
        <f aca="true" t="shared" si="21" ref="H61:H69">SUM(J61:Q61)</f>
        <v>307</v>
      </c>
      <c r="I61" s="37">
        <f aca="true" t="shared" si="22" ref="I61:I69">SUM(J61:P61)</f>
        <v>204</v>
      </c>
      <c r="J61" s="65">
        <v>127</v>
      </c>
      <c r="K61" s="65">
        <v>1</v>
      </c>
      <c r="L61" s="65">
        <v>76</v>
      </c>
      <c r="M61" s="65">
        <v>0</v>
      </c>
      <c r="N61" s="65">
        <v>0</v>
      </c>
      <c r="O61" s="65">
        <v>0</v>
      </c>
      <c r="P61" s="37">
        <v>0</v>
      </c>
      <c r="Q61" s="66">
        <v>103</v>
      </c>
      <c r="R61" s="37">
        <f aca="true" t="shared" si="23" ref="R61:R69">SUM(L61:Q61)</f>
        <v>179</v>
      </c>
      <c r="S61" s="126">
        <f aca="true" t="shared" si="24" ref="S61:S68">(J61+K61)/I61*100</f>
        <v>62.745098039215684</v>
      </c>
      <c r="T61" s="172">
        <v>84</v>
      </c>
      <c r="U61" s="172">
        <v>0</v>
      </c>
      <c r="V61" s="281"/>
      <c r="W61" s="100"/>
      <c r="X61" s="100"/>
    </row>
    <row r="62" spans="1:24" ht="17.25" customHeight="1">
      <c r="A62" s="147">
        <v>3</v>
      </c>
      <c r="B62" s="112" t="s">
        <v>200</v>
      </c>
      <c r="C62" s="37">
        <f aca="true" t="shared" si="25" ref="C62:C69">SUM(D62:E62)</f>
        <v>369</v>
      </c>
      <c r="D62" s="37">
        <v>200</v>
      </c>
      <c r="E62" s="65">
        <v>169</v>
      </c>
      <c r="F62" s="65">
        <v>0</v>
      </c>
      <c r="G62" s="65">
        <v>0</v>
      </c>
      <c r="H62" s="37">
        <f t="shared" si="21"/>
        <v>369</v>
      </c>
      <c r="I62" s="37">
        <f t="shared" si="22"/>
        <v>234</v>
      </c>
      <c r="J62" s="65">
        <v>163</v>
      </c>
      <c r="K62" s="65">
        <v>8</v>
      </c>
      <c r="L62" s="65">
        <v>61</v>
      </c>
      <c r="M62" s="65">
        <v>2</v>
      </c>
      <c r="N62" s="65">
        <v>0</v>
      </c>
      <c r="O62" s="65">
        <v>0</v>
      </c>
      <c r="P62" s="37">
        <v>0</v>
      </c>
      <c r="Q62" s="66">
        <v>135</v>
      </c>
      <c r="R62" s="37">
        <f t="shared" si="23"/>
        <v>198</v>
      </c>
      <c r="S62" s="126">
        <f t="shared" si="24"/>
        <v>73.07692307692307</v>
      </c>
      <c r="T62" s="172">
        <v>75</v>
      </c>
      <c r="U62" s="172">
        <v>1</v>
      </c>
      <c r="V62" s="281"/>
      <c r="W62" s="100"/>
      <c r="X62" s="100"/>
    </row>
    <row r="63" spans="1:24" ht="17.25" customHeight="1">
      <c r="A63" s="147">
        <v>4</v>
      </c>
      <c r="B63" s="112" t="s">
        <v>157</v>
      </c>
      <c r="C63" s="37">
        <f t="shared" si="25"/>
        <v>99</v>
      </c>
      <c r="D63" s="37">
        <v>46</v>
      </c>
      <c r="E63" s="65">
        <v>53</v>
      </c>
      <c r="F63" s="65">
        <v>0</v>
      </c>
      <c r="G63" s="65">
        <v>0</v>
      </c>
      <c r="H63" s="37">
        <f t="shared" si="21"/>
        <v>99</v>
      </c>
      <c r="I63" s="37">
        <f t="shared" si="22"/>
        <v>65</v>
      </c>
      <c r="J63" s="65">
        <v>40</v>
      </c>
      <c r="K63" s="65">
        <v>3</v>
      </c>
      <c r="L63" s="65">
        <v>22</v>
      </c>
      <c r="M63" s="65">
        <v>0</v>
      </c>
      <c r="N63" s="65">
        <v>0</v>
      </c>
      <c r="O63" s="65">
        <v>0</v>
      </c>
      <c r="P63" s="37">
        <v>0</v>
      </c>
      <c r="Q63" s="66">
        <v>34</v>
      </c>
      <c r="R63" s="37">
        <f t="shared" si="23"/>
        <v>56</v>
      </c>
      <c r="S63" s="126">
        <f t="shared" si="24"/>
        <v>66.15384615384615</v>
      </c>
      <c r="T63" s="172">
        <v>29</v>
      </c>
      <c r="U63" s="172"/>
      <c r="V63" s="281"/>
      <c r="W63" s="100"/>
      <c r="X63" s="100"/>
    </row>
    <row r="64" spans="1:24" ht="17.25" customHeight="1">
      <c r="A64" s="147">
        <v>5</v>
      </c>
      <c r="B64" s="112" t="s">
        <v>148</v>
      </c>
      <c r="C64" s="37">
        <f t="shared" si="25"/>
        <v>236</v>
      </c>
      <c r="D64" s="37">
        <v>88</v>
      </c>
      <c r="E64" s="65">
        <v>148</v>
      </c>
      <c r="F64" s="65">
        <v>2</v>
      </c>
      <c r="G64" s="65">
        <v>0</v>
      </c>
      <c r="H64" s="37">
        <f t="shared" si="21"/>
        <v>234</v>
      </c>
      <c r="I64" s="37">
        <f t="shared" si="22"/>
        <v>190</v>
      </c>
      <c r="J64" s="37">
        <v>144</v>
      </c>
      <c r="K64" s="37">
        <v>0</v>
      </c>
      <c r="L64" s="65">
        <v>45</v>
      </c>
      <c r="M64" s="65">
        <v>1</v>
      </c>
      <c r="N64" s="65">
        <v>0</v>
      </c>
      <c r="O64" s="65">
        <v>0</v>
      </c>
      <c r="P64" s="37">
        <v>0</v>
      </c>
      <c r="Q64" s="66">
        <v>44</v>
      </c>
      <c r="R64" s="37">
        <f t="shared" si="23"/>
        <v>90</v>
      </c>
      <c r="S64" s="126">
        <f t="shared" si="24"/>
        <v>75.78947368421053</v>
      </c>
      <c r="T64" s="172">
        <v>41</v>
      </c>
      <c r="U64" s="172">
        <v>1</v>
      </c>
      <c r="V64" s="281"/>
      <c r="W64" s="100"/>
      <c r="X64" s="100"/>
    </row>
    <row r="65" spans="1:24" ht="17.25" customHeight="1">
      <c r="A65" s="147">
        <v>6</v>
      </c>
      <c r="B65" s="112" t="s">
        <v>155</v>
      </c>
      <c r="C65" s="37">
        <f t="shared" si="25"/>
        <v>344</v>
      </c>
      <c r="D65" s="37">
        <v>209</v>
      </c>
      <c r="E65" s="65">
        <v>135</v>
      </c>
      <c r="F65" s="65">
        <v>0</v>
      </c>
      <c r="G65" s="65">
        <v>0</v>
      </c>
      <c r="H65" s="37">
        <f t="shared" si="21"/>
        <v>344</v>
      </c>
      <c r="I65" s="37">
        <f t="shared" si="22"/>
        <v>194</v>
      </c>
      <c r="J65" s="65">
        <v>114</v>
      </c>
      <c r="K65" s="65">
        <v>3</v>
      </c>
      <c r="L65" s="65">
        <v>73</v>
      </c>
      <c r="M65" s="65">
        <v>4</v>
      </c>
      <c r="N65" s="65">
        <v>0</v>
      </c>
      <c r="O65" s="65">
        <v>0</v>
      </c>
      <c r="P65" s="37">
        <v>0</v>
      </c>
      <c r="Q65" s="66">
        <v>150</v>
      </c>
      <c r="R65" s="37">
        <f t="shared" si="23"/>
        <v>227</v>
      </c>
      <c r="S65" s="126">
        <f t="shared" si="24"/>
        <v>60.30927835051546</v>
      </c>
      <c r="T65" s="172">
        <v>41</v>
      </c>
      <c r="U65" s="172"/>
      <c r="V65" s="281"/>
      <c r="W65" s="100"/>
      <c r="X65" s="100"/>
    </row>
    <row r="66" spans="1:24" ht="17.25" customHeight="1">
      <c r="A66" s="147">
        <v>7</v>
      </c>
      <c r="B66" s="112" t="s">
        <v>119</v>
      </c>
      <c r="C66" s="37">
        <f t="shared" si="25"/>
        <v>377</v>
      </c>
      <c r="D66" s="37">
        <v>182</v>
      </c>
      <c r="E66" s="37">
        <v>195</v>
      </c>
      <c r="F66" s="65">
        <v>0</v>
      </c>
      <c r="G66" s="65"/>
      <c r="H66" s="37">
        <f t="shared" si="21"/>
        <v>377</v>
      </c>
      <c r="I66" s="37">
        <f t="shared" si="22"/>
        <v>259</v>
      </c>
      <c r="J66" s="65">
        <v>152</v>
      </c>
      <c r="K66" s="65">
        <v>5</v>
      </c>
      <c r="L66" s="65">
        <v>101</v>
      </c>
      <c r="M66" s="65">
        <v>1</v>
      </c>
      <c r="N66" s="65">
        <v>0</v>
      </c>
      <c r="O66" s="65">
        <v>0</v>
      </c>
      <c r="P66" s="37">
        <v>0</v>
      </c>
      <c r="Q66" s="66">
        <v>118</v>
      </c>
      <c r="R66" s="37">
        <f t="shared" si="23"/>
        <v>220</v>
      </c>
      <c r="S66" s="126">
        <f t="shared" si="24"/>
        <v>60.61776061776062</v>
      </c>
      <c r="T66" s="172">
        <v>52</v>
      </c>
      <c r="U66" s="172"/>
      <c r="V66" s="281"/>
      <c r="W66" s="100"/>
      <c r="X66" s="100"/>
    </row>
    <row r="67" spans="1:24" ht="17.25" customHeight="1">
      <c r="A67" s="147">
        <v>8</v>
      </c>
      <c r="B67" s="112" t="s">
        <v>142</v>
      </c>
      <c r="C67" s="37">
        <f>SUM(D67:E67)</f>
        <v>1</v>
      </c>
      <c r="D67" s="37">
        <v>1</v>
      </c>
      <c r="E67" s="65">
        <v>0</v>
      </c>
      <c r="F67" s="65">
        <v>0</v>
      </c>
      <c r="G67" s="65">
        <v>0</v>
      </c>
      <c r="H67" s="37">
        <f>SUM(J67:Q67)</f>
        <v>1</v>
      </c>
      <c r="I67" s="37">
        <f>SUM(J67:P67)</f>
        <v>0</v>
      </c>
      <c r="J67" s="65">
        <v>0</v>
      </c>
      <c r="K67" s="65">
        <v>0</v>
      </c>
      <c r="L67" s="65">
        <v>0</v>
      </c>
      <c r="M67" s="65">
        <v>0</v>
      </c>
      <c r="N67" s="65">
        <v>0</v>
      </c>
      <c r="O67" s="65">
        <v>0</v>
      </c>
      <c r="P67" s="37">
        <v>0</v>
      </c>
      <c r="Q67" s="66">
        <v>1</v>
      </c>
      <c r="R67" s="37">
        <f>SUM(L67:Q67)</f>
        <v>1</v>
      </c>
      <c r="S67" s="126" t="e">
        <f>(J67+K67)/I67*100</f>
        <v>#DIV/0!</v>
      </c>
      <c r="T67" s="172">
        <v>0</v>
      </c>
      <c r="U67" s="172">
        <v>0</v>
      </c>
      <c r="V67" s="281"/>
      <c r="W67" s="100"/>
      <c r="X67" s="100"/>
    </row>
    <row r="68" spans="1:24" ht="17.25" customHeight="1">
      <c r="A68" s="147">
        <v>9</v>
      </c>
      <c r="B68" s="112" t="s">
        <v>201</v>
      </c>
      <c r="C68" s="37">
        <f t="shared" si="25"/>
        <v>140</v>
      </c>
      <c r="D68" s="37">
        <v>59</v>
      </c>
      <c r="E68" s="65">
        <v>81</v>
      </c>
      <c r="F68" s="65">
        <v>0</v>
      </c>
      <c r="G68" s="65">
        <v>0</v>
      </c>
      <c r="H68" s="37">
        <f t="shared" si="21"/>
        <v>140</v>
      </c>
      <c r="I68" s="37">
        <f t="shared" si="22"/>
        <v>100</v>
      </c>
      <c r="J68" s="65">
        <v>60</v>
      </c>
      <c r="K68" s="65">
        <v>2</v>
      </c>
      <c r="L68" s="65">
        <v>38</v>
      </c>
      <c r="M68" s="65">
        <v>0</v>
      </c>
      <c r="N68" s="65"/>
      <c r="O68" s="65"/>
      <c r="P68" s="37"/>
      <c r="Q68" s="66">
        <v>40</v>
      </c>
      <c r="R68" s="37">
        <f t="shared" si="23"/>
        <v>78</v>
      </c>
      <c r="S68" s="126">
        <f t="shared" si="24"/>
        <v>62</v>
      </c>
      <c r="T68" s="172">
        <v>35</v>
      </c>
      <c r="U68" s="172">
        <v>0</v>
      </c>
      <c r="V68" s="281"/>
      <c r="W68" s="100"/>
      <c r="X68" s="100"/>
    </row>
    <row r="69" spans="1:24" ht="17.25" customHeight="1">
      <c r="A69" s="63"/>
      <c r="B69" s="67"/>
      <c r="C69" s="37">
        <f t="shared" si="25"/>
        <v>0</v>
      </c>
      <c r="D69" s="37"/>
      <c r="E69" s="65"/>
      <c r="F69" s="65"/>
      <c r="G69" s="65"/>
      <c r="H69" s="37">
        <f t="shared" si="21"/>
        <v>0</v>
      </c>
      <c r="I69" s="37">
        <f t="shared" si="22"/>
        <v>0</v>
      </c>
      <c r="J69" s="65"/>
      <c r="K69" s="65"/>
      <c r="L69" s="65"/>
      <c r="M69" s="65"/>
      <c r="N69" s="65"/>
      <c r="O69" s="65"/>
      <c r="P69" s="37"/>
      <c r="Q69" s="66"/>
      <c r="R69" s="37">
        <f t="shared" si="23"/>
        <v>0</v>
      </c>
      <c r="S69" s="126"/>
      <c r="T69" s="172"/>
      <c r="U69" s="172"/>
      <c r="V69" s="281"/>
      <c r="W69" s="100"/>
      <c r="X69" s="100"/>
    </row>
    <row r="70" spans="1:27" s="102" customFormat="1" ht="17.25" customHeight="1">
      <c r="A70" s="163" t="s">
        <v>100</v>
      </c>
      <c r="B70" s="164" t="s">
        <v>101</v>
      </c>
      <c r="C70" s="78">
        <f>SUM(C71:C79)</f>
        <v>2400</v>
      </c>
      <c r="D70" s="78">
        <f>SUM(D71:D79)</f>
        <v>1505</v>
      </c>
      <c r="E70" s="78">
        <f>SUM(E71:E79)</f>
        <v>895</v>
      </c>
      <c r="F70" s="78">
        <f>SUM(F71:F79)</f>
        <v>6</v>
      </c>
      <c r="G70" s="78">
        <f>SUM(G71:G79)</f>
        <v>0</v>
      </c>
      <c r="H70" s="78">
        <f>SUM(J70:Q70)</f>
        <v>2394</v>
      </c>
      <c r="I70" s="78">
        <f>SUM(J70:P70)</f>
        <v>1248</v>
      </c>
      <c r="J70" s="78">
        <f aca="true" t="shared" si="26" ref="J70:Q70">SUM(J71:J79)</f>
        <v>623</v>
      </c>
      <c r="K70" s="78">
        <f t="shared" si="26"/>
        <v>20</v>
      </c>
      <c r="L70" s="78">
        <f t="shared" si="26"/>
        <v>593</v>
      </c>
      <c r="M70" s="78">
        <f t="shared" si="26"/>
        <v>12</v>
      </c>
      <c r="N70" s="78">
        <f t="shared" si="26"/>
        <v>0</v>
      </c>
      <c r="O70" s="78">
        <f t="shared" si="26"/>
        <v>0</v>
      </c>
      <c r="P70" s="78">
        <f t="shared" si="26"/>
        <v>0</v>
      </c>
      <c r="Q70" s="78">
        <f t="shared" si="26"/>
        <v>1146</v>
      </c>
      <c r="R70" s="78">
        <f>SUM(L70:Q70)</f>
        <v>1751</v>
      </c>
      <c r="S70" s="137">
        <f>(J70+K70)/I70*100</f>
        <v>51.52243589743589</v>
      </c>
      <c r="T70" s="173">
        <f>SUM(T71:T79)</f>
        <v>674</v>
      </c>
      <c r="U70" s="173">
        <f>SUM(U71:U79)</f>
        <v>0</v>
      </c>
      <c r="V70" s="281"/>
      <c r="W70" s="100"/>
      <c r="X70" s="100"/>
      <c r="Y70" s="100"/>
      <c r="Z70" s="100"/>
      <c r="AA70" s="101"/>
    </row>
    <row r="71" spans="1:24" ht="17.25" customHeight="1">
      <c r="A71" s="147">
        <v>1</v>
      </c>
      <c r="B71" s="64" t="s">
        <v>182</v>
      </c>
      <c r="C71" s="37">
        <f aca="true" t="shared" si="27" ref="C71:C79">SUM(D71:E71)</f>
        <v>454</v>
      </c>
      <c r="D71" s="37">
        <v>303</v>
      </c>
      <c r="E71" s="65">
        <v>151</v>
      </c>
      <c r="F71" s="65">
        <v>1</v>
      </c>
      <c r="G71" s="65">
        <v>0</v>
      </c>
      <c r="H71" s="37">
        <f aca="true" t="shared" si="28" ref="H71:H79">SUM(J71:Q71)</f>
        <v>453</v>
      </c>
      <c r="I71" s="37">
        <f aca="true" t="shared" si="29" ref="I71:I79">SUM(J71:P71)</f>
        <v>233</v>
      </c>
      <c r="J71" s="65">
        <v>110</v>
      </c>
      <c r="K71" s="65">
        <v>1</v>
      </c>
      <c r="L71" s="65">
        <v>122</v>
      </c>
      <c r="M71" s="65"/>
      <c r="N71" s="65"/>
      <c r="O71" s="65"/>
      <c r="P71" s="37"/>
      <c r="Q71" s="66">
        <v>220</v>
      </c>
      <c r="R71" s="37">
        <f aca="true" t="shared" si="30" ref="R71:R79">SUM(L71:Q71)</f>
        <v>342</v>
      </c>
      <c r="S71" s="126">
        <f aca="true" t="shared" si="31" ref="S71:S76">(J71+K71)/I71*100</f>
        <v>47.63948497854077</v>
      </c>
      <c r="T71" s="172">
        <v>185</v>
      </c>
      <c r="U71" s="172">
        <v>0</v>
      </c>
      <c r="V71" s="281"/>
      <c r="W71" s="100"/>
      <c r="X71" s="100"/>
    </row>
    <row r="72" spans="1:24" ht="17.25" customHeight="1">
      <c r="A72" s="147">
        <v>2</v>
      </c>
      <c r="B72" s="64" t="s">
        <v>175</v>
      </c>
      <c r="C72" s="37">
        <f t="shared" si="27"/>
        <v>310</v>
      </c>
      <c r="D72" s="37">
        <v>159</v>
      </c>
      <c r="E72" s="65">
        <v>151</v>
      </c>
      <c r="F72" s="65"/>
      <c r="G72" s="65">
        <v>0</v>
      </c>
      <c r="H72" s="37">
        <f t="shared" si="28"/>
        <v>310</v>
      </c>
      <c r="I72" s="37">
        <f t="shared" si="29"/>
        <v>193</v>
      </c>
      <c r="J72" s="65">
        <v>85</v>
      </c>
      <c r="K72" s="65">
        <v>3</v>
      </c>
      <c r="L72" s="65">
        <v>102</v>
      </c>
      <c r="M72" s="65">
        <v>3</v>
      </c>
      <c r="N72" s="65"/>
      <c r="O72" s="65"/>
      <c r="P72" s="37"/>
      <c r="Q72" s="66">
        <v>117</v>
      </c>
      <c r="R72" s="37">
        <f t="shared" si="30"/>
        <v>222</v>
      </c>
      <c r="S72" s="126">
        <f t="shared" si="31"/>
        <v>45.59585492227979</v>
      </c>
      <c r="T72" s="172">
        <v>86</v>
      </c>
      <c r="U72" s="172">
        <v>0</v>
      </c>
      <c r="V72" s="281"/>
      <c r="W72" s="100"/>
      <c r="X72" s="100"/>
    </row>
    <row r="73" spans="1:24" ht="17.25" customHeight="1">
      <c r="A73" s="147">
        <v>3</v>
      </c>
      <c r="B73" s="64" t="s">
        <v>202</v>
      </c>
      <c r="C73" s="37">
        <f>SUM(D73:E73)</f>
        <v>278</v>
      </c>
      <c r="D73" s="37">
        <v>180</v>
      </c>
      <c r="E73" s="65">
        <v>98</v>
      </c>
      <c r="F73" s="65"/>
      <c r="G73" s="65">
        <v>0</v>
      </c>
      <c r="H73" s="37">
        <f>SUM(J73:Q73)</f>
        <v>278</v>
      </c>
      <c r="I73" s="37">
        <f>SUM(J73:P73)</f>
        <v>140</v>
      </c>
      <c r="J73" s="65">
        <v>67</v>
      </c>
      <c r="K73" s="65">
        <v>3</v>
      </c>
      <c r="L73" s="65">
        <v>70</v>
      </c>
      <c r="M73" s="65"/>
      <c r="N73" s="65"/>
      <c r="O73" s="65"/>
      <c r="P73" s="37"/>
      <c r="Q73" s="66">
        <v>138</v>
      </c>
      <c r="R73" s="37">
        <f>SUM(L73:Q73)</f>
        <v>208</v>
      </c>
      <c r="S73" s="126">
        <f>(J73+K73)/I73*100</f>
        <v>50</v>
      </c>
      <c r="T73" s="172">
        <v>68</v>
      </c>
      <c r="U73" s="172">
        <v>0</v>
      </c>
      <c r="V73" s="281"/>
      <c r="W73" s="100"/>
      <c r="X73" s="100"/>
    </row>
    <row r="74" spans="1:24" ht="17.25" customHeight="1">
      <c r="A74" s="147">
        <v>4</v>
      </c>
      <c r="B74" s="64" t="s">
        <v>130</v>
      </c>
      <c r="C74" s="37">
        <f>SUM(D74:E74)</f>
        <v>439</v>
      </c>
      <c r="D74" s="37">
        <v>276</v>
      </c>
      <c r="E74" s="65">
        <v>163</v>
      </c>
      <c r="F74" s="65"/>
      <c r="G74" s="65">
        <v>0</v>
      </c>
      <c r="H74" s="37">
        <f>SUM(J74:Q74)</f>
        <v>439</v>
      </c>
      <c r="I74" s="37">
        <f>SUM(J74:P74)</f>
        <v>225</v>
      </c>
      <c r="J74" s="65">
        <v>120</v>
      </c>
      <c r="K74" s="65">
        <v>8</v>
      </c>
      <c r="L74" s="65">
        <v>95</v>
      </c>
      <c r="M74" s="65">
        <v>2</v>
      </c>
      <c r="N74" s="65"/>
      <c r="O74" s="65"/>
      <c r="P74" s="37"/>
      <c r="Q74" s="66">
        <v>214</v>
      </c>
      <c r="R74" s="37">
        <f>SUM(L74:Q74)</f>
        <v>311</v>
      </c>
      <c r="S74" s="126">
        <f>(J74+K74)/I74*100</f>
        <v>56.888888888888886</v>
      </c>
      <c r="T74" s="172">
        <v>102</v>
      </c>
      <c r="U74" s="172"/>
      <c r="V74" s="281"/>
      <c r="W74" s="100"/>
      <c r="X74" s="100"/>
    </row>
    <row r="75" spans="1:24" ht="17.25" customHeight="1">
      <c r="A75" s="147">
        <v>5</v>
      </c>
      <c r="B75" s="64" t="s">
        <v>176</v>
      </c>
      <c r="C75" s="37">
        <f t="shared" si="27"/>
        <v>218</v>
      </c>
      <c r="D75" s="148">
        <v>146</v>
      </c>
      <c r="E75" s="65">
        <v>72</v>
      </c>
      <c r="F75" s="65"/>
      <c r="G75" s="65">
        <v>0</v>
      </c>
      <c r="H75" s="37">
        <f t="shared" si="28"/>
        <v>218</v>
      </c>
      <c r="I75" s="37">
        <f t="shared" si="29"/>
        <v>107</v>
      </c>
      <c r="J75" s="65">
        <v>45</v>
      </c>
      <c r="K75" s="65">
        <v>2</v>
      </c>
      <c r="L75" s="65">
        <v>60</v>
      </c>
      <c r="M75" s="65"/>
      <c r="N75" s="65"/>
      <c r="O75" s="65"/>
      <c r="P75" s="37"/>
      <c r="Q75" s="66">
        <v>111</v>
      </c>
      <c r="R75" s="37">
        <f t="shared" si="30"/>
        <v>171</v>
      </c>
      <c r="S75" s="126">
        <f t="shared" si="31"/>
        <v>43.925233644859816</v>
      </c>
      <c r="T75" s="172">
        <v>52</v>
      </c>
      <c r="U75" s="172"/>
      <c r="V75" s="281"/>
      <c r="W75" s="100"/>
      <c r="X75" s="100"/>
    </row>
    <row r="76" spans="1:24" ht="17.25" customHeight="1">
      <c r="A76" s="147">
        <v>6</v>
      </c>
      <c r="B76" s="64" t="s">
        <v>131</v>
      </c>
      <c r="C76" s="37">
        <f t="shared" si="27"/>
        <v>356</v>
      </c>
      <c r="D76" s="37">
        <v>225</v>
      </c>
      <c r="E76" s="65">
        <v>131</v>
      </c>
      <c r="F76" s="65">
        <v>1</v>
      </c>
      <c r="G76" s="65">
        <v>0</v>
      </c>
      <c r="H76" s="37">
        <f t="shared" si="28"/>
        <v>355</v>
      </c>
      <c r="I76" s="37">
        <f t="shared" si="29"/>
        <v>167</v>
      </c>
      <c r="J76" s="65">
        <v>92</v>
      </c>
      <c r="K76" s="65">
        <v>1</v>
      </c>
      <c r="L76" s="65">
        <v>73</v>
      </c>
      <c r="M76" s="65">
        <v>1</v>
      </c>
      <c r="N76" s="65"/>
      <c r="O76" s="65"/>
      <c r="P76" s="37"/>
      <c r="Q76" s="66">
        <v>188</v>
      </c>
      <c r="R76" s="37">
        <f t="shared" si="30"/>
        <v>262</v>
      </c>
      <c r="S76" s="126">
        <f t="shared" si="31"/>
        <v>55.688622754491014</v>
      </c>
      <c r="T76" s="172">
        <v>99</v>
      </c>
      <c r="U76" s="172"/>
      <c r="V76" s="281"/>
      <c r="W76" s="100"/>
      <c r="X76" s="100"/>
    </row>
    <row r="77" spans="1:24" ht="17.25" customHeight="1">
      <c r="A77" s="147">
        <v>7</v>
      </c>
      <c r="B77" s="64" t="s">
        <v>133</v>
      </c>
      <c r="C77" s="37">
        <f>SUM(D77:E77)</f>
        <v>6</v>
      </c>
      <c r="D77" s="37">
        <v>0</v>
      </c>
      <c r="E77" s="65">
        <v>6</v>
      </c>
      <c r="F77" s="65"/>
      <c r="G77" s="65">
        <v>0</v>
      </c>
      <c r="H77" s="37">
        <f>SUM(J77:Q77)</f>
        <v>6</v>
      </c>
      <c r="I77" s="37">
        <f>SUM(J77:P77)</f>
        <v>6</v>
      </c>
      <c r="J77" s="65">
        <v>4</v>
      </c>
      <c r="K77" s="65"/>
      <c r="L77" s="65">
        <v>2</v>
      </c>
      <c r="M77" s="65"/>
      <c r="N77" s="65"/>
      <c r="O77" s="65"/>
      <c r="P77" s="37"/>
      <c r="Q77" s="66"/>
      <c r="R77" s="37">
        <f>SUM(L77:Q77)</f>
        <v>2</v>
      </c>
      <c r="S77" s="126">
        <f>(J77+K77)/I77*100</f>
        <v>66.66666666666666</v>
      </c>
      <c r="T77" s="172"/>
      <c r="U77" s="172"/>
      <c r="V77" s="281"/>
      <c r="W77" s="100"/>
      <c r="X77" s="100"/>
    </row>
    <row r="78" spans="1:24" ht="17.25" customHeight="1">
      <c r="A78" s="147">
        <v>8</v>
      </c>
      <c r="B78" s="64" t="s">
        <v>158</v>
      </c>
      <c r="C78" s="37">
        <f>SUM(D78:E78)</f>
        <v>339</v>
      </c>
      <c r="D78" s="37">
        <v>216</v>
      </c>
      <c r="E78" s="65">
        <v>123</v>
      </c>
      <c r="F78" s="65">
        <v>4</v>
      </c>
      <c r="G78" s="65">
        <v>0</v>
      </c>
      <c r="H78" s="37">
        <f>SUM(J78:Q78)</f>
        <v>335</v>
      </c>
      <c r="I78" s="37">
        <f>SUM(J78:P78)</f>
        <v>177</v>
      </c>
      <c r="J78" s="65">
        <v>100</v>
      </c>
      <c r="K78" s="65">
        <v>2</v>
      </c>
      <c r="L78" s="65">
        <v>69</v>
      </c>
      <c r="M78" s="65">
        <v>6</v>
      </c>
      <c r="N78" s="65"/>
      <c r="O78" s="65"/>
      <c r="P78" s="37"/>
      <c r="Q78" s="66">
        <v>158</v>
      </c>
      <c r="R78" s="37">
        <f>SUM(L78:Q78)</f>
        <v>233</v>
      </c>
      <c r="S78" s="126">
        <f>(J78+K78)/I78*100</f>
        <v>57.6271186440678</v>
      </c>
      <c r="T78" s="172">
        <v>82</v>
      </c>
      <c r="U78" s="172">
        <v>0</v>
      </c>
      <c r="V78" s="281"/>
      <c r="W78" s="100"/>
      <c r="X78" s="100"/>
    </row>
    <row r="79" spans="1:24" ht="17.25" customHeight="1">
      <c r="A79" s="63"/>
      <c r="B79" s="67"/>
      <c r="C79" s="37">
        <f t="shared" si="27"/>
        <v>0</v>
      </c>
      <c r="D79" s="37"/>
      <c r="E79" s="65"/>
      <c r="F79" s="65"/>
      <c r="G79" s="65"/>
      <c r="H79" s="37">
        <f t="shared" si="28"/>
        <v>0</v>
      </c>
      <c r="I79" s="37">
        <f t="shared" si="29"/>
        <v>0</v>
      </c>
      <c r="J79" s="65"/>
      <c r="K79" s="65"/>
      <c r="L79" s="65"/>
      <c r="M79" s="65"/>
      <c r="N79" s="65"/>
      <c r="O79" s="65"/>
      <c r="P79" s="37"/>
      <c r="Q79" s="66"/>
      <c r="R79" s="37">
        <f t="shared" si="30"/>
        <v>0</v>
      </c>
      <c r="S79" s="126"/>
      <c r="T79" s="172"/>
      <c r="U79" s="172"/>
      <c r="V79" s="281"/>
      <c r="W79" s="100"/>
      <c r="X79" s="100"/>
    </row>
    <row r="80" spans="1:27" s="102" customFormat="1" ht="17.25" customHeight="1">
      <c r="A80" s="163" t="s">
        <v>102</v>
      </c>
      <c r="B80" s="164" t="s">
        <v>103</v>
      </c>
      <c r="C80" s="78">
        <f>SUM(C81:C87)</f>
        <v>1822</v>
      </c>
      <c r="D80" s="78">
        <f>SUM(D81:D87)</f>
        <v>942</v>
      </c>
      <c r="E80" s="78">
        <f>SUM(E81:E87)</f>
        <v>880</v>
      </c>
      <c r="F80" s="78">
        <f>SUM(F81:F87)</f>
        <v>2</v>
      </c>
      <c r="G80" s="78">
        <f>SUM(G81:G87)</f>
        <v>0</v>
      </c>
      <c r="H80" s="78">
        <f>SUM(J80:Q80)</f>
        <v>1820</v>
      </c>
      <c r="I80" s="78">
        <f>SUM(J80:P80)</f>
        <v>1226</v>
      </c>
      <c r="J80" s="78">
        <f aca="true" t="shared" si="32" ref="J80:Q80">SUM(J81:J87)</f>
        <v>636</v>
      </c>
      <c r="K80" s="78">
        <f t="shared" si="32"/>
        <v>7</v>
      </c>
      <c r="L80" s="78">
        <f t="shared" si="32"/>
        <v>581</v>
      </c>
      <c r="M80" s="78">
        <f t="shared" si="32"/>
        <v>2</v>
      </c>
      <c r="N80" s="78">
        <f t="shared" si="32"/>
        <v>0</v>
      </c>
      <c r="O80" s="78">
        <f t="shared" si="32"/>
        <v>0</v>
      </c>
      <c r="P80" s="78">
        <f t="shared" si="32"/>
        <v>0</v>
      </c>
      <c r="Q80" s="78">
        <f t="shared" si="32"/>
        <v>594</v>
      </c>
      <c r="R80" s="78">
        <f>SUM(L80:Q80)</f>
        <v>1177</v>
      </c>
      <c r="S80" s="137">
        <f aca="true" t="shared" si="33" ref="S80:S86">(J80+K80)/I80*100</f>
        <v>52.44698205546493</v>
      </c>
      <c r="T80" s="173">
        <f>SUM(T81:T87)</f>
        <v>434</v>
      </c>
      <c r="U80" s="173">
        <f>SUM(U81:U87)</f>
        <v>0</v>
      </c>
      <c r="V80" s="281"/>
      <c r="W80" s="100"/>
      <c r="X80" s="100"/>
      <c r="Y80" s="100"/>
      <c r="Z80" s="100"/>
      <c r="AA80" s="101"/>
    </row>
    <row r="81" spans="1:24" ht="17.25" customHeight="1">
      <c r="A81" s="147">
        <v>1</v>
      </c>
      <c r="B81" s="67" t="s">
        <v>125</v>
      </c>
      <c r="C81" s="37">
        <f aca="true" t="shared" si="34" ref="C81:C87">SUM(D81:E81)</f>
        <v>89</v>
      </c>
      <c r="D81" s="37">
        <v>48</v>
      </c>
      <c r="E81" s="65">
        <v>41</v>
      </c>
      <c r="F81" s="65">
        <v>0</v>
      </c>
      <c r="G81" s="65">
        <v>0</v>
      </c>
      <c r="H81" s="37">
        <f aca="true" t="shared" si="35" ref="H81:H87">SUM(J81:Q81)</f>
        <v>89</v>
      </c>
      <c r="I81" s="37">
        <f aca="true" t="shared" si="36" ref="I81:I87">SUM(J81:P81)</f>
        <v>59</v>
      </c>
      <c r="J81" s="65">
        <v>41</v>
      </c>
      <c r="K81" s="65">
        <v>0</v>
      </c>
      <c r="L81" s="65">
        <v>17</v>
      </c>
      <c r="M81" s="65">
        <v>1</v>
      </c>
      <c r="N81" s="65">
        <v>0</v>
      </c>
      <c r="O81" s="65">
        <v>0</v>
      </c>
      <c r="P81" s="37">
        <v>0</v>
      </c>
      <c r="Q81" s="66">
        <v>30</v>
      </c>
      <c r="R81" s="37">
        <f aca="true" t="shared" si="37" ref="R81:R87">SUM(L81:Q81)</f>
        <v>48</v>
      </c>
      <c r="S81" s="137">
        <f t="shared" si="33"/>
        <v>69.49152542372882</v>
      </c>
      <c r="T81" s="172">
        <v>26</v>
      </c>
      <c r="U81" s="172"/>
      <c r="V81" s="281"/>
      <c r="W81" s="100"/>
      <c r="X81" s="100"/>
    </row>
    <row r="82" spans="1:24" ht="17.25" customHeight="1">
      <c r="A82" s="147">
        <v>2</v>
      </c>
      <c r="B82" s="67" t="s">
        <v>126</v>
      </c>
      <c r="C82" s="37">
        <f t="shared" si="34"/>
        <v>528</v>
      </c>
      <c r="D82" s="37">
        <v>285</v>
      </c>
      <c r="E82" s="65">
        <v>243</v>
      </c>
      <c r="F82" s="65">
        <v>1</v>
      </c>
      <c r="G82" s="65">
        <v>0</v>
      </c>
      <c r="H82" s="37">
        <f t="shared" si="35"/>
        <v>527</v>
      </c>
      <c r="I82" s="37">
        <f t="shared" si="36"/>
        <v>351</v>
      </c>
      <c r="J82" s="65">
        <v>198</v>
      </c>
      <c r="K82" s="65">
        <v>1</v>
      </c>
      <c r="L82" s="65">
        <v>152</v>
      </c>
      <c r="M82" s="65">
        <v>0</v>
      </c>
      <c r="N82" s="65">
        <v>0</v>
      </c>
      <c r="O82" s="65">
        <v>0</v>
      </c>
      <c r="P82" s="37">
        <v>0</v>
      </c>
      <c r="Q82" s="66">
        <v>176</v>
      </c>
      <c r="R82" s="37">
        <f t="shared" si="37"/>
        <v>328</v>
      </c>
      <c r="S82" s="126">
        <f t="shared" si="33"/>
        <v>56.69515669515669</v>
      </c>
      <c r="T82" s="172">
        <v>153</v>
      </c>
      <c r="U82" s="172"/>
      <c r="V82" s="281"/>
      <c r="W82" s="100"/>
      <c r="X82" s="100"/>
    </row>
    <row r="83" spans="1:24" ht="17.25" customHeight="1">
      <c r="A83" s="147">
        <v>3</v>
      </c>
      <c r="B83" s="67" t="s">
        <v>128</v>
      </c>
      <c r="C83" s="37">
        <f t="shared" si="34"/>
        <v>312</v>
      </c>
      <c r="D83" s="37">
        <v>149</v>
      </c>
      <c r="E83" s="65">
        <v>163</v>
      </c>
      <c r="F83" s="65">
        <v>1</v>
      </c>
      <c r="G83" s="65">
        <v>0</v>
      </c>
      <c r="H83" s="37">
        <f t="shared" si="35"/>
        <v>311</v>
      </c>
      <c r="I83" s="37">
        <f t="shared" si="36"/>
        <v>192</v>
      </c>
      <c r="J83" s="65">
        <v>111</v>
      </c>
      <c r="K83" s="65">
        <v>2</v>
      </c>
      <c r="L83" s="65">
        <v>79</v>
      </c>
      <c r="M83" s="65">
        <v>0</v>
      </c>
      <c r="N83" s="65">
        <v>0</v>
      </c>
      <c r="O83" s="65">
        <v>0</v>
      </c>
      <c r="P83" s="37">
        <v>0</v>
      </c>
      <c r="Q83" s="66">
        <v>119</v>
      </c>
      <c r="R83" s="37">
        <f t="shared" si="37"/>
        <v>198</v>
      </c>
      <c r="S83" s="126">
        <f t="shared" si="33"/>
        <v>58.854166666666664</v>
      </c>
      <c r="T83" s="172">
        <v>66</v>
      </c>
      <c r="U83" s="172"/>
      <c r="V83" s="281"/>
      <c r="W83" s="100"/>
      <c r="X83" s="100"/>
    </row>
    <row r="84" spans="1:24" ht="17.25" customHeight="1">
      <c r="A84" s="147">
        <v>4</v>
      </c>
      <c r="B84" s="67" t="s">
        <v>129</v>
      </c>
      <c r="C84" s="37">
        <f t="shared" si="34"/>
        <v>315</v>
      </c>
      <c r="D84" s="37">
        <v>152</v>
      </c>
      <c r="E84" s="65">
        <v>163</v>
      </c>
      <c r="F84" s="65">
        <v>0</v>
      </c>
      <c r="G84" s="65">
        <v>0</v>
      </c>
      <c r="H84" s="37">
        <f t="shared" si="35"/>
        <v>315</v>
      </c>
      <c r="I84" s="37">
        <f t="shared" si="36"/>
        <v>203</v>
      </c>
      <c r="J84" s="65">
        <v>98</v>
      </c>
      <c r="K84" s="65">
        <v>3</v>
      </c>
      <c r="L84" s="65">
        <v>102</v>
      </c>
      <c r="M84" s="65">
        <v>0</v>
      </c>
      <c r="N84" s="65">
        <v>0</v>
      </c>
      <c r="O84" s="65">
        <v>0</v>
      </c>
      <c r="P84" s="37">
        <v>0</v>
      </c>
      <c r="Q84" s="66">
        <v>112</v>
      </c>
      <c r="R84" s="37">
        <f t="shared" si="37"/>
        <v>214</v>
      </c>
      <c r="S84" s="126">
        <f t="shared" si="33"/>
        <v>49.75369458128079</v>
      </c>
      <c r="T84" s="172">
        <v>69</v>
      </c>
      <c r="U84" s="172"/>
      <c r="V84" s="281"/>
      <c r="W84" s="100"/>
      <c r="X84" s="100"/>
    </row>
    <row r="85" spans="1:24" ht="17.25" customHeight="1">
      <c r="A85" s="147">
        <v>5</v>
      </c>
      <c r="B85" s="67" t="s">
        <v>127</v>
      </c>
      <c r="C85" s="37">
        <f>SUM(D85:E85)</f>
        <v>260</v>
      </c>
      <c r="D85" s="37">
        <v>159</v>
      </c>
      <c r="E85" s="65">
        <v>101</v>
      </c>
      <c r="F85" s="65">
        <v>0</v>
      </c>
      <c r="G85" s="65">
        <v>0</v>
      </c>
      <c r="H85" s="37">
        <f>SUM(J85:Q85)</f>
        <v>260</v>
      </c>
      <c r="I85" s="37">
        <f>SUM(J85:P85)</f>
        <v>172</v>
      </c>
      <c r="J85" s="65">
        <v>82</v>
      </c>
      <c r="K85" s="65">
        <v>0</v>
      </c>
      <c r="L85" s="65">
        <v>89</v>
      </c>
      <c r="M85" s="65">
        <v>1</v>
      </c>
      <c r="N85" s="65">
        <v>0</v>
      </c>
      <c r="O85" s="65">
        <v>0</v>
      </c>
      <c r="P85" s="37">
        <v>0</v>
      </c>
      <c r="Q85" s="66">
        <v>88</v>
      </c>
      <c r="R85" s="37">
        <f>SUM(L85:Q85)</f>
        <v>178</v>
      </c>
      <c r="S85" s="126">
        <f t="shared" si="33"/>
        <v>47.674418604651166</v>
      </c>
      <c r="T85" s="172">
        <v>78</v>
      </c>
      <c r="U85" s="172"/>
      <c r="V85" s="281"/>
      <c r="W85" s="100"/>
      <c r="X85" s="100"/>
    </row>
    <row r="86" spans="1:24" ht="17.25" customHeight="1">
      <c r="A86" s="147">
        <v>6</v>
      </c>
      <c r="B86" s="67" t="s">
        <v>177</v>
      </c>
      <c r="C86" s="37">
        <f t="shared" si="34"/>
        <v>318</v>
      </c>
      <c r="D86" s="37">
        <v>149</v>
      </c>
      <c r="E86" s="65">
        <v>169</v>
      </c>
      <c r="F86" s="65">
        <v>0</v>
      </c>
      <c r="G86" s="65">
        <v>0</v>
      </c>
      <c r="H86" s="37">
        <f t="shared" si="35"/>
        <v>318</v>
      </c>
      <c r="I86" s="37">
        <f t="shared" si="36"/>
        <v>249</v>
      </c>
      <c r="J86" s="65">
        <v>106</v>
      </c>
      <c r="K86" s="65">
        <v>1</v>
      </c>
      <c r="L86" s="65">
        <v>142</v>
      </c>
      <c r="M86" s="65">
        <v>0</v>
      </c>
      <c r="N86" s="65">
        <v>0</v>
      </c>
      <c r="O86" s="65">
        <v>0</v>
      </c>
      <c r="P86" s="37">
        <v>0</v>
      </c>
      <c r="Q86" s="66">
        <v>69</v>
      </c>
      <c r="R86" s="37">
        <f t="shared" si="37"/>
        <v>211</v>
      </c>
      <c r="S86" s="126">
        <f t="shared" si="33"/>
        <v>42.971887550200805</v>
      </c>
      <c r="T86" s="172">
        <v>42</v>
      </c>
      <c r="U86" s="172"/>
      <c r="V86" s="281"/>
      <c r="W86" s="100"/>
      <c r="X86" s="100"/>
    </row>
    <row r="87" spans="1:24" ht="17.25" customHeight="1">
      <c r="A87" s="63"/>
      <c r="B87" s="67"/>
      <c r="C87" s="37">
        <f t="shared" si="34"/>
        <v>0</v>
      </c>
      <c r="D87" s="37"/>
      <c r="E87" s="65"/>
      <c r="F87" s="65"/>
      <c r="G87" s="65"/>
      <c r="H87" s="37">
        <f t="shared" si="35"/>
        <v>0</v>
      </c>
      <c r="I87" s="37">
        <f t="shared" si="36"/>
        <v>0</v>
      </c>
      <c r="J87" s="65"/>
      <c r="K87" s="65"/>
      <c r="L87" s="65"/>
      <c r="M87" s="65"/>
      <c r="N87" s="65"/>
      <c r="O87" s="65"/>
      <c r="P87" s="37"/>
      <c r="Q87" s="66"/>
      <c r="R87" s="37">
        <f t="shared" si="37"/>
        <v>0</v>
      </c>
      <c r="S87" s="126"/>
      <c r="T87" s="172"/>
      <c r="U87" s="172"/>
      <c r="V87" s="281"/>
      <c r="W87" s="100"/>
      <c r="X87" s="100"/>
    </row>
    <row r="88" spans="1:27" s="102" customFormat="1" ht="17.25" customHeight="1">
      <c r="A88" s="163" t="s">
        <v>104</v>
      </c>
      <c r="B88" s="164" t="s">
        <v>105</v>
      </c>
      <c r="C88" s="78">
        <f>SUM(C89:C95)</f>
        <v>1464</v>
      </c>
      <c r="D88" s="78">
        <f>SUM(D89:D95)</f>
        <v>884</v>
      </c>
      <c r="E88" s="78">
        <f>SUM(E89:E95)</f>
        <v>580</v>
      </c>
      <c r="F88" s="78">
        <f>SUM(F89:F95)</f>
        <v>3</v>
      </c>
      <c r="G88" s="78">
        <f>SUM(G89:G95)</f>
        <v>0</v>
      </c>
      <c r="H88" s="78">
        <f>SUM(J88:Q88)</f>
        <v>1461</v>
      </c>
      <c r="I88" s="78">
        <f>SUM(J88:P88)</f>
        <v>964</v>
      </c>
      <c r="J88" s="78">
        <f aca="true" t="shared" si="38" ref="J88:Q88">SUM(J89:J95)</f>
        <v>392</v>
      </c>
      <c r="K88" s="78">
        <f t="shared" si="38"/>
        <v>12</v>
      </c>
      <c r="L88" s="78">
        <f t="shared" si="38"/>
        <v>555</v>
      </c>
      <c r="M88" s="78">
        <f t="shared" si="38"/>
        <v>4</v>
      </c>
      <c r="N88" s="78">
        <f t="shared" si="38"/>
        <v>1</v>
      </c>
      <c r="O88" s="78">
        <f t="shared" si="38"/>
        <v>0</v>
      </c>
      <c r="P88" s="78">
        <f t="shared" si="38"/>
        <v>0</v>
      </c>
      <c r="Q88" s="78">
        <f t="shared" si="38"/>
        <v>497</v>
      </c>
      <c r="R88" s="78">
        <f>SUM(L88:Q88)</f>
        <v>1057</v>
      </c>
      <c r="S88" s="137">
        <f>(J88+K88)/I88*100</f>
        <v>41.90871369294606</v>
      </c>
      <c r="T88" s="78">
        <f>SUM(T89:T95)</f>
        <v>121</v>
      </c>
      <c r="U88" s="78">
        <f>SUM(U89:U95)</f>
        <v>1</v>
      </c>
      <c r="V88" s="281"/>
      <c r="W88" s="100"/>
      <c r="X88" s="100"/>
      <c r="Y88" s="100"/>
      <c r="Z88" s="100"/>
      <c r="AA88" s="101"/>
    </row>
    <row r="89" spans="1:24" ht="17.25" customHeight="1">
      <c r="A89" s="147">
        <v>1</v>
      </c>
      <c r="B89" s="67" t="s">
        <v>178</v>
      </c>
      <c r="C89" s="37">
        <f>SUM(D89:E89)</f>
        <v>226</v>
      </c>
      <c r="D89" s="37">
        <v>128</v>
      </c>
      <c r="E89" s="65">
        <v>98</v>
      </c>
      <c r="F89" s="65"/>
      <c r="G89" s="65">
        <v>0</v>
      </c>
      <c r="H89" s="37">
        <f aca="true" t="shared" si="39" ref="H89:H95">SUM(J89:Q89)</f>
        <v>226</v>
      </c>
      <c r="I89" s="37">
        <f aca="true" t="shared" si="40" ref="I89:I95">SUM(J89:P89)</f>
        <v>150</v>
      </c>
      <c r="J89" s="65">
        <v>44</v>
      </c>
      <c r="K89" s="65">
        <v>4</v>
      </c>
      <c r="L89" s="65">
        <v>102</v>
      </c>
      <c r="M89" s="65"/>
      <c r="N89" s="65"/>
      <c r="O89" s="65"/>
      <c r="P89" s="37"/>
      <c r="Q89" s="66">
        <v>76</v>
      </c>
      <c r="R89" s="37">
        <f aca="true" t="shared" si="41" ref="R89:R95">SUM(L89:Q89)</f>
        <v>178</v>
      </c>
      <c r="S89" s="126">
        <f aca="true" t="shared" si="42" ref="S89:S94">(J89+K89)/I89*100</f>
        <v>32</v>
      </c>
      <c r="T89" s="172">
        <v>20</v>
      </c>
      <c r="U89" s="172">
        <v>0</v>
      </c>
      <c r="V89" s="281"/>
      <c r="W89" s="100"/>
      <c r="X89" s="100"/>
    </row>
    <row r="90" spans="1:24" ht="17.25" customHeight="1">
      <c r="A90" s="147">
        <v>2</v>
      </c>
      <c r="B90" s="67" t="s">
        <v>136</v>
      </c>
      <c r="C90" s="37">
        <f aca="true" t="shared" si="43" ref="C90:C95">SUM(D90:E90)</f>
        <v>8</v>
      </c>
      <c r="D90" s="37">
        <v>0</v>
      </c>
      <c r="E90" s="65">
        <v>8</v>
      </c>
      <c r="F90" s="65"/>
      <c r="G90" s="65">
        <v>0</v>
      </c>
      <c r="H90" s="37">
        <f t="shared" si="39"/>
        <v>8</v>
      </c>
      <c r="I90" s="37">
        <f t="shared" si="40"/>
        <v>8</v>
      </c>
      <c r="J90" s="65">
        <v>6</v>
      </c>
      <c r="K90" s="65"/>
      <c r="L90" s="65">
        <v>2</v>
      </c>
      <c r="M90" s="65"/>
      <c r="N90" s="65"/>
      <c r="O90" s="65"/>
      <c r="P90" s="37"/>
      <c r="Q90" s="66">
        <v>0</v>
      </c>
      <c r="R90" s="37">
        <f t="shared" si="41"/>
        <v>2</v>
      </c>
      <c r="S90" s="126">
        <f t="shared" si="42"/>
        <v>75</v>
      </c>
      <c r="T90" s="172"/>
      <c r="U90" s="172">
        <v>0</v>
      </c>
      <c r="V90" s="281"/>
      <c r="W90" s="100"/>
      <c r="X90" s="100"/>
    </row>
    <row r="91" spans="1:24" ht="17.25" customHeight="1">
      <c r="A91" s="147">
        <v>3</v>
      </c>
      <c r="B91" s="67" t="s">
        <v>181</v>
      </c>
      <c r="C91" s="37">
        <f t="shared" si="43"/>
        <v>321</v>
      </c>
      <c r="D91" s="37">
        <v>165</v>
      </c>
      <c r="E91" s="65">
        <v>156</v>
      </c>
      <c r="F91" s="65"/>
      <c r="G91" s="65">
        <v>0</v>
      </c>
      <c r="H91" s="37">
        <f t="shared" si="39"/>
        <v>321</v>
      </c>
      <c r="I91" s="37">
        <f t="shared" si="40"/>
        <v>215</v>
      </c>
      <c r="J91" s="65">
        <v>122</v>
      </c>
      <c r="K91" s="65">
        <v>1</v>
      </c>
      <c r="L91" s="65">
        <v>92</v>
      </c>
      <c r="M91" s="65"/>
      <c r="N91" s="65"/>
      <c r="O91" s="65"/>
      <c r="P91" s="37"/>
      <c r="Q91" s="66">
        <v>106</v>
      </c>
      <c r="R91" s="37">
        <f t="shared" si="41"/>
        <v>198</v>
      </c>
      <c r="S91" s="126">
        <f t="shared" si="42"/>
        <v>57.20930232558139</v>
      </c>
      <c r="T91" s="172">
        <v>25</v>
      </c>
      <c r="U91" s="172">
        <v>0</v>
      </c>
      <c r="V91" s="281"/>
      <c r="W91" s="100"/>
      <c r="X91" s="100"/>
    </row>
    <row r="92" spans="1:24" ht="17.25" customHeight="1">
      <c r="A92" s="147">
        <v>4</v>
      </c>
      <c r="B92" s="67" t="s">
        <v>139</v>
      </c>
      <c r="C92" s="37">
        <f t="shared" si="43"/>
        <v>346</v>
      </c>
      <c r="D92" s="37">
        <v>204</v>
      </c>
      <c r="E92" s="65">
        <v>142</v>
      </c>
      <c r="F92" s="65"/>
      <c r="G92" s="65">
        <v>0</v>
      </c>
      <c r="H92" s="37">
        <f t="shared" si="39"/>
        <v>346</v>
      </c>
      <c r="I92" s="37">
        <f t="shared" si="40"/>
        <v>230</v>
      </c>
      <c r="J92" s="65">
        <v>107</v>
      </c>
      <c r="K92" s="65">
        <v>4</v>
      </c>
      <c r="L92" s="65">
        <v>114</v>
      </c>
      <c r="M92" s="65">
        <v>4</v>
      </c>
      <c r="N92" s="65">
        <v>1</v>
      </c>
      <c r="O92" s="65"/>
      <c r="P92" s="37"/>
      <c r="Q92" s="66">
        <v>116</v>
      </c>
      <c r="R92" s="37">
        <f t="shared" si="41"/>
        <v>235</v>
      </c>
      <c r="S92" s="126">
        <f t="shared" si="42"/>
        <v>48.26086956521739</v>
      </c>
      <c r="T92" s="172">
        <v>36</v>
      </c>
      <c r="U92" s="172">
        <v>1</v>
      </c>
      <c r="V92" s="281"/>
      <c r="W92" s="100"/>
      <c r="X92" s="100"/>
    </row>
    <row r="93" spans="1:24" ht="17.25" customHeight="1">
      <c r="A93" s="147">
        <v>5</v>
      </c>
      <c r="B93" s="67" t="s">
        <v>138</v>
      </c>
      <c r="C93" s="37">
        <f t="shared" si="43"/>
        <v>328</v>
      </c>
      <c r="D93" s="37">
        <v>235</v>
      </c>
      <c r="E93" s="65">
        <v>93</v>
      </c>
      <c r="F93" s="65">
        <v>1</v>
      </c>
      <c r="G93" s="65">
        <v>0</v>
      </c>
      <c r="H93" s="37">
        <f t="shared" si="39"/>
        <v>327</v>
      </c>
      <c r="I93" s="37">
        <f t="shared" si="40"/>
        <v>219</v>
      </c>
      <c r="J93" s="65">
        <v>51</v>
      </c>
      <c r="K93" s="65">
        <v>2</v>
      </c>
      <c r="L93" s="65">
        <v>166</v>
      </c>
      <c r="M93" s="65"/>
      <c r="N93" s="65"/>
      <c r="O93" s="65"/>
      <c r="P93" s="37"/>
      <c r="Q93" s="66">
        <v>108</v>
      </c>
      <c r="R93" s="37">
        <f t="shared" si="41"/>
        <v>274</v>
      </c>
      <c r="S93" s="126">
        <f t="shared" si="42"/>
        <v>24.200913242009133</v>
      </c>
      <c r="T93" s="172">
        <v>22</v>
      </c>
      <c r="U93" s="172"/>
      <c r="V93" s="281"/>
      <c r="W93" s="100"/>
      <c r="X93" s="100"/>
    </row>
    <row r="94" spans="1:24" ht="17.25" customHeight="1">
      <c r="A94" s="147">
        <v>6</v>
      </c>
      <c r="B94" s="67" t="s">
        <v>137</v>
      </c>
      <c r="C94" s="37">
        <f t="shared" si="43"/>
        <v>235</v>
      </c>
      <c r="D94" s="37">
        <v>152</v>
      </c>
      <c r="E94" s="37">
        <v>83</v>
      </c>
      <c r="F94" s="65">
        <v>2</v>
      </c>
      <c r="G94" s="37">
        <f>1-1</f>
        <v>0</v>
      </c>
      <c r="H94" s="37">
        <f t="shared" si="39"/>
        <v>233</v>
      </c>
      <c r="I94" s="37">
        <f t="shared" si="40"/>
        <v>142</v>
      </c>
      <c r="J94" s="65">
        <v>62</v>
      </c>
      <c r="K94" s="65">
        <v>1</v>
      </c>
      <c r="L94" s="65">
        <v>79</v>
      </c>
      <c r="M94" s="65"/>
      <c r="N94" s="65"/>
      <c r="O94" s="65"/>
      <c r="P94" s="37"/>
      <c r="Q94" s="66">
        <v>91</v>
      </c>
      <c r="R94" s="37">
        <f t="shared" si="41"/>
        <v>170</v>
      </c>
      <c r="S94" s="126">
        <f t="shared" si="42"/>
        <v>44.36619718309859</v>
      </c>
      <c r="T94" s="172">
        <v>18</v>
      </c>
      <c r="U94" s="172"/>
      <c r="V94" s="281"/>
      <c r="W94" s="100"/>
      <c r="X94" s="100"/>
    </row>
    <row r="95" spans="1:24" ht="17.25" customHeight="1">
      <c r="A95" s="63"/>
      <c r="B95" s="67"/>
      <c r="C95" s="37">
        <f t="shared" si="43"/>
        <v>0</v>
      </c>
      <c r="D95" s="37"/>
      <c r="E95" s="65"/>
      <c r="F95" s="65"/>
      <c r="G95" s="65"/>
      <c r="H95" s="37">
        <f t="shared" si="39"/>
        <v>0</v>
      </c>
      <c r="I95" s="37">
        <f t="shared" si="40"/>
        <v>0</v>
      </c>
      <c r="J95" s="65"/>
      <c r="K95" s="65"/>
      <c r="L95" s="65"/>
      <c r="M95" s="65"/>
      <c r="N95" s="65"/>
      <c r="O95" s="65"/>
      <c r="P95" s="37"/>
      <c r="Q95" s="66"/>
      <c r="R95" s="37">
        <f t="shared" si="41"/>
        <v>0</v>
      </c>
      <c r="S95" s="126"/>
      <c r="T95" s="172"/>
      <c r="U95" s="172"/>
      <c r="V95" s="281"/>
      <c r="W95" s="100"/>
      <c r="X95" s="100"/>
    </row>
    <row r="96" spans="1:27" s="102" customFormat="1" ht="17.25" customHeight="1">
      <c r="A96" s="163" t="s">
        <v>106</v>
      </c>
      <c r="B96" s="164" t="s">
        <v>107</v>
      </c>
      <c r="C96" s="78">
        <f>SUM(C97:C103)</f>
        <v>1540</v>
      </c>
      <c r="D96" s="78">
        <f>SUM(D97:D103)</f>
        <v>694</v>
      </c>
      <c r="E96" s="78">
        <f>SUM(E97:E103)</f>
        <v>846</v>
      </c>
      <c r="F96" s="78">
        <f>SUM(F97:F103)</f>
        <v>29</v>
      </c>
      <c r="G96" s="78">
        <f>SUM(G97:G103)</f>
        <v>0</v>
      </c>
      <c r="H96" s="78">
        <f>SUM(J96:Q96)</f>
        <v>1511</v>
      </c>
      <c r="I96" s="78">
        <f>SUM(J96:P96)</f>
        <v>1055</v>
      </c>
      <c r="J96" s="78">
        <f aca="true" t="shared" si="44" ref="J96:Q96">SUM(J97:J103)</f>
        <v>724</v>
      </c>
      <c r="K96" s="78">
        <f t="shared" si="44"/>
        <v>6</v>
      </c>
      <c r="L96" s="78">
        <f t="shared" si="44"/>
        <v>311</v>
      </c>
      <c r="M96" s="78">
        <f t="shared" si="44"/>
        <v>12</v>
      </c>
      <c r="N96" s="78">
        <f t="shared" si="44"/>
        <v>2</v>
      </c>
      <c r="O96" s="78">
        <f t="shared" si="44"/>
        <v>0</v>
      </c>
      <c r="P96" s="78">
        <f t="shared" si="44"/>
        <v>0</v>
      </c>
      <c r="Q96" s="78">
        <f t="shared" si="44"/>
        <v>456</v>
      </c>
      <c r="R96" s="78">
        <f>SUM(L96:Q96)</f>
        <v>781</v>
      </c>
      <c r="S96" s="137">
        <f aca="true" t="shared" si="45" ref="S96:S102">(J96+K96)/I96*100</f>
        <v>69.19431279620854</v>
      </c>
      <c r="T96" s="78">
        <f>SUM(T97:T103)</f>
        <v>218</v>
      </c>
      <c r="U96" s="78">
        <f>SUM(U97:U103)</f>
        <v>0</v>
      </c>
      <c r="V96" s="281"/>
      <c r="W96" s="100"/>
      <c r="X96" s="100"/>
      <c r="Y96" s="100"/>
      <c r="Z96" s="100"/>
      <c r="AA96" s="101"/>
    </row>
    <row r="97" spans="1:24" ht="17.25" customHeight="1">
      <c r="A97" s="147">
        <v>1</v>
      </c>
      <c r="B97" s="67" t="s">
        <v>151</v>
      </c>
      <c r="C97" s="37">
        <f aca="true" t="shared" si="46" ref="C97:C103">SUM(D97:E97)</f>
        <v>289</v>
      </c>
      <c r="D97" s="37">
        <v>12</v>
      </c>
      <c r="E97" s="65">
        <v>277</v>
      </c>
      <c r="F97" s="65">
        <v>0</v>
      </c>
      <c r="G97" s="65">
        <v>0</v>
      </c>
      <c r="H97" s="37">
        <f aca="true" t="shared" si="47" ref="H97:H103">SUM(J97:Q97)</f>
        <v>289</v>
      </c>
      <c r="I97" s="37">
        <f aca="true" t="shared" si="48" ref="I97:I103">SUM(J97:P97)</f>
        <v>277</v>
      </c>
      <c r="J97" s="65">
        <v>275</v>
      </c>
      <c r="K97" s="65">
        <v>0</v>
      </c>
      <c r="L97" s="65">
        <v>2</v>
      </c>
      <c r="M97" s="65">
        <v>0</v>
      </c>
      <c r="N97" s="65">
        <v>0</v>
      </c>
      <c r="O97" s="65">
        <v>0</v>
      </c>
      <c r="P97" s="37">
        <v>0</v>
      </c>
      <c r="Q97" s="66">
        <v>12</v>
      </c>
      <c r="R97" s="37">
        <f aca="true" t="shared" si="49" ref="R97:R103">SUM(L97:Q97)</f>
        <v>14</v>
      </c>
      <c r="S97" s="126">
        <f t="shared" si="45"/>
        <v>99.27797833935018</v>
      </c>
      <c r="T97" s="172">
        <v>5</v>
      </c>
      <c r="U97" s="172"/>
      <c r="V97" s="281"/>
      <c r="W97" s="100"/>
      <c r="X97" s="100"/>
    </row>
    <row r="98" spans="1:24" ht="17.25" customHeight="1">
      <c r="A98" s="147">
        <v>2</v>
      </c>
      <c r="B98" s="67" t="s">
        <v>152</v>
      </c>
      <c r="C98" s="37">
        <f t="shared" si="46"/>
        <v>306</v>
      </c>
      <c r="D98" s="37">
        <v>201</v>
      </c>
      <c r="E98" s="65">
        <v>105</v>
      </c>
      <c r="F98" s="65">
        <v>0</v>
      </c>
      <c r="G98" s="65">
        <v>0</v>
      </c>
      <c r="H98" s="37">
        <f t="shared" si="47"/>
        <v>306</v>
      </c>
      <c r="I98" s="37">
        <f t="shared" si="48"/>
        <v>161</v>
      </c>
      <c r="J98" s="65">
        <v>87</v>
      </c>
      <c r="K98" s="65">
        <v>1</v>
      </c>
      <c r="L98" s="65">
        <v>70</v>
      </c>
      <c r="M98" s="65">
        <v>3</v>
      </c>
      <c r="N98" s="65">
        <v>0</v>
      </c>
      <c r="O98" s="65">
        <v>0</v>
      </c>
      <c r="P98" s="37">
        <v>0</v>
      </c>
      <c r="Q98" s="66">
        <v>145</v>
      </c>
      <c r="R98" s="37">
        <f t="shared" si="49"/>
        <v>218</v>
      </c>
      <c r="S98" s="126">
        <f t="shared" si="45"/>
        <v>54.6583850931677</v>
      </c>
      <c r="T98" s="172">
        <v>56</v>
      </c>
      <c r="U98" s="172"/>
      <c r="V98" s="281"/>
      <c r="W98" s="100"/>
      <c r="X98" s="100"/>
    </row>
    <row r="99" spans="1:24" ht="17.25" customHeight="1">
      <c r="A99" s="147">
        <v>3</v>
      </c>
      <c r="B99" s="67" t="s">
        <v>179</v>
      </c>
      <c r="C99" s="37">
        <f t="shared" si="46"/>
        <v>243</v>
      </c>
      <c r="D99" s="37">
        <v>137</v>
      </c>
      <c r="E99" s="65">
        <v>106</v>
      </c>
      <c r="F99" s="65">
        <v>23</v>
      </c>
      <c r="G99" s="65">
        <v>0</v>
      </c>
      <c r="H99" s="37">
        <f t="shared" si="47"/>
        <v>220</v>
      </c>
      <c r="I99" s="37">
        <f t="shared" si="48"/>
        <v>125</v>
      </c>
      <c r="J99" s="65">
        <v>63</v>
      </c>
      <c r="K99" s="65">
        <v>1</v>
      </c>
      <c r="L99" s="65">
        <v>54</v>
      </c>
      <c r="M99" s="65">
        <v>7</v>
      </c>
      <c r="N99" s="65">
        <v>0</v>
      </c>
      <c r="O99" s="65">
        <v>0</v>
      </c>
      <c r="P99" s="37">
        <v>0</v>
      </c>
      <c r="Q99" s="66">
        <v>95</v>
      </c>
      <c r="R99" s="37">
        <f t="shared" si="49"/>
        <v>156</v>
      </c>
      <c r="S99" s="126">
        <f t="shared" si="45"/>
        <v>51.2</v>
      </c>
      <c r="T99" s="172">
        <v>65</v>
      </c>
      <c r="U99" s="172"/>
      <c r="V99" s="281"/>
      <c r="W99" s="100"/>
      <c r="X99" s="100"/>
    </row>
    <row r="100" spans="1:24" ht="17.25" customHeight="1">
      <c r="A100" s="147">
        <v>4</v>
      </c>
      <c r="B100" s="67" t="s">
        <v>153</v>
      </c>
      <c r="C100" s="37">
        <f t="shared" si="46"/>
        <v>260</v>
      </c>
      <c r="D100" s="37">
        <v>128</v>
      </c>
      <c r="E100" s="65">
        <v>132</v>
      </c>
      <c r="F100" s="65">
        <v>5</v>
      </c>
      <c r="G100" s="65">
        <v>0</v>
      </c>
      <c r="H100" s="37">
        <f t="shared" si="47"/>
        <v>255</v>
      </c>
      <c r="I100" s="37">
        <f t="shared" si="48"/>
        <v>163</v>
      </c>
      <c r="J100" s="65">
        <v>117</v>
      </c>
      <c r="K100" s="65">
        <v>2</v>
      </c>
      <c r="L100" s="65">
        <v>44</v>
      </c>
      <c r="M100" s="65">
        <v>0</v>
      </c>
      <c r="N100" s="65">
        <v>0</v>
      </c>
      <c r="O100" s="65">
        <v>0</v>
      </c>
      <c r="P100" s="37">
        <v>0</v>
      </c>
      <c r="Q100" s="66">
        <v>92</v>
      </c>
      <c r="R100" s="37">
        <f t="shared" si="49"/>
        <v>136</v>
      </c>
      <c r="S100" s="126">
        <f t="shared" si="45"/>
        <v>73.00613496932516</v>
      </c>
      <c r="T100" s="172">
        <v>51</v>
      </c>
      <c r="U100" s="172"/>
      <c r="V100" s="281"/>
      <c r="W100" s="100"/>
      <c r="X100" s="100"/>
    </row>
    <row r="101" spans="1:24" ht="17.25" customHeight="1">
      <c r="A101" s="147">
        <v>5</v>
      </c>
      <c r="B101" s="67" t="s">
        <v>154</v>
      </c>
      <c r="C101" s="37">
        <f t="shared" si="46"/>
        <v>269</v>
      </c>
      <c r="D101" s="37">
        <v>144</v>
      </c>
      <c r="E101" s="65">
        <v>125</v>
      </c>
      <c r="F101" s="65">
        <v>1</v>
      </c>
      <c r="G101" s="65"/>
      <c r="H101" s="37">
        <f>SUM(J101:Q101)</f>
        <v>268</v>
      </c>
      <c r="I101" s="37">
        <f>SUM(J101:P101)</f>
        <v>174</v>
      </c>
      <c r="J101" s="65">
        <v>106</v>
      </c>
      <c r="K101" s="65">
        <v>0</v>
      </c>
      <c r="L101" s="65">
        <v>66</v>
      </c>
      <c r="M101" s="65">
        <v>0</v>
      </c>
      <c r="N101" s="65">
        <v>2</v>
      </c>
      <c r="O101" s="65">
        <v>0</v>
      </c>
      <c r="P101" s="37">
        <v>0</v>
      </c>
      <c r="Q101" s="66">
        <v>94</v>
      </c>
      <c r="R101" s="37">
        <f>SUM(L101:Q101)</f>
        <v>162</v>
      </c>
      <c r="S101" s="126">
        <f>(J101+K101)/I101*100</f>
        <v>60.91954022988506</v>
      </c>
      <c r="T101" s="172">
        <v>41</v>
      </c>
      <c r="U101" s="172"/>
      <c r="V101" s="281"/>
      <c r="W101" s="100"/>
      <c r="X101" s="100"/>
    </row>
    <row r="102" spans="1:24" ht="17.25" customHeight="1">
      <c r="A102" s="147">
        <v>6</v>
      </c>
      <c r="B102" s="67" t="s">
        <v>145</v>
      </c>
      <c r="C102" s="37">
        <f>SUM(D102:E102)</f>
        <v>173</v>
      </c>
      <c r="D102" s="37">
        <v>72</v>
      </c>
      <c r="E102" s="65">
        <v>101</v>
      </c>
      <c r="F102" s="65">
        <v>0</v>
      </c>
      <c r="G102" s="65">
        <v>0</v>
      </c>
      <c r="H102" s="37">
        <f>SUM(J102:Q102)</f>
        <v>173</v>
      </c>
      <c r="I102" s="37">
        <f>SUM(J102:P102)</f>
        <v>155</v>
      </c>
      <c r="J102" s="65">
        <v>76</v>
      </c>
      <c r="K102" s="65">
        <v>2</v>
      </c>
      <c r="L102" s="65">
        <v>75</v>
      </c>
      <c r="M102" s="65">
        <v>2</v>
      </c>
      <c r="N102" s="65">
        <v>0</v>
      </c>
      <c r="O102" s="65">
        <v>0</v>
      </c>
      <c r="P102" s="37">
        <v>0</v>
      </c>
      <c r="Q102" s="66">
        <v>18</v>
      </c>
      <c r="R102" s="37">
        <f>SUM(L102:Q102)</f>
        <v>95</v>
      </c>
      <c r="S102" s="126">
        <f t="shared" si="45"/>
        <v>50.32258064516129</v>
      </c>
      <c r="T102" s="172"/>
      <c r="U102" s="172"/>
      <c r="V102" s="281"/>
      <c r="W102" s="100"/>
      <c r="X102" s="100"/>
    </row>
    <row r="103" spans="1:24" ht="17.25" customHeight="1">
      <c r="A103" s="63"/>
      <c r="B103" s="67"/>
      <c r="C103" s="37">
        <f t="shared" si="46"/>
        <v>0</v>
      </c>
      <c r="D103" s="37"/>
      <c r="E103" s="65"/>
      <c r="F103" s="65"/>
      <c r="G103" s="65"/>
      <c r="H103" s="37">
        <f t="shared" si="47"/>
        <v>0</v>
      </c>
      <c r="I103" s="37">
        <f t="shared" si="48"/>
        <v>0</v>
      </c>
      <c r="J103" s="65"/>
      <c r="K103" s="65"/>
      <c r="L103" s="65"/>
      <c r="M103" s="65"/>
      <c r="N103" s="65"/>
      <c r="O103" s="65"/>
      <c r="P103" s="37"/>
      <c r="Q103" s="66"/>
      <c r="R103" s="37">
        <f t="shared" si="49"/>
        <v>0</v>
      </c>
      <c r="S103" s="126"/>
      <c r="T103" s="172"/>
      <c r="U103" s="172"/>
      <c r="V103" s="281"/>
      <c r="W103" s="100"/>
      <c r="X103" s="100"/>
    </row>
    <row r="104" spans="1:27" s="102" customFormat="1" ht="17.25" customHeight="1">
      <c r="A104" s="163" t="s">
        <v>108</v>
      </c>
      <c r="B104" s="164" t="s">
        <v>109</v>
      </c>
      <c r="C104" s="78">
        <f>SUM(C105:C112)</f>
        <v>1508</v>
      </c>
      <c r="D104" s="78">
        <f>SUM(D105:D112)</f>
        <v>989</v>
      </c>
      <c r="E104" s="78">
        <f>SUM(E105:E112)</f>
        <v>519</v>
      </c>
      <c r="F104" s="78">
        <f>SUM(F105:F112)</f>
        <v>4</v>
      </c>
      <c r="G104" s="78">
        <f>SUM(G105:G112)</f>
        <v>0</v>
      </c>
      <c r="H104" s="78">
        <f>SUM(J104:Q104)</f>
        <v>1504</v>
      </c>
      <c r="I104" s="78">
        <f>SUM(J104:P104)</f>
        <v>747</v>
      </c>
      <c r="J104" s="78">
        <f aca="true" t="shared" si="50" ref="J104:Q104">SUM(J105:J112)</f>
        <v>308</v>
      </c>
      <c r="K104" s="78">
        <f t="shared" si="50"/>
        <v>18</v>
      </c>
      <c r="L104" s="78">
        <f t="shared" si="50"/>
        <v>413</v>
      </c>
      <c r="M104" s="78">
        <f t="shared" si="50"/>
        <v>8</v>
      </c>
      <c r="N104" s="78">
        <f t="shared" si="50"/>
        <v>0</v>
      </c>
      <c r="O104" s="78">
        <f t="shared" si="50"/>
        <v>0</v>
      </c>
      <c r="P104" s="78">
        <f t="shared" si="50"/>
        <v>0</v>
      </c>
      <c r="Q104" s="78">
        <f t="shared" si="50"/>
        <v>757</v>
      </c>
      <c r="R104" s="78">
        <f>SUM(L104:Q104)</f>
        <v>1178</v>
      </c>
      <c r="S104" s="137">
        <f>(J104+K104)/I104*100</f>
        <v>43.64123159303882</v>
      </c>
      <c r="T104" s="173">
        <f>SUM(T105:T112)</f>
        <v>105</v>
      </c>
      <c r="U104" s="173">
        <f>SUM(U105:U112)</f>
        <v>0</v>
      </c>
      <c r="V104" s="281"/>
      <c r="W104" s="100"/>
      <c r="X104" s="100"/>
      <c r="Y104" s="100"/>
      <c r="Z104" s="100"/>
      <c r="AA104" s="101"/>
    </row>
    <row r="105" spans="1:24" ht="17.25" customHeight="1">
      <c r="A105" s="147">
        <v>1</v>
      </c>
      <c r="B105" s="64" t="s">
        <v>121</v>
      </c>
      <c r="C105" s="37">
        <f>SUM(D105:E105)</f>
        <v>0</v>
      </c>
      <c r="D105" s="37">
        <v>0</v>
      </c>
      <c r="E105" s="65"/>
      <c r="F105" s="65"/>
      <c r="G105" s="65"/>
      <c r="H105" s="37">
        <f aca="true" t="shared" si="51" ref="H105:H112">SUM(J105:Q105)</f>
        <v>0</v>
      </c>
      <c r="I105" s="37">
        <f aca="true" t="shared" si="52" ref="I105:I112">SUM(J105:P105)</f>
        <v>0</v>
      </c>
      <c r="J105" s="65"/>
      <c r="K105" s="65"/>
      <c r="L105" s="65">
        <v>0</v>
      </c>
      <c r="M105" s="65"/>
      <c r="N105" s="65"/>
      <c r="O105" s="65"/>
      <c r="P105" s="37"/>
      <c r="Q105" s="66">
        <v>0</v>
      </c>
      <c r="R105" s="37">
        <f aca="true" t="shared" si="53" ref="R105:R112">SUM(L105:Q105)</f>
        <v>0</v>
      </c>
      <c r="S105" s="126" t="e">
        <f aca="true" t="shared" si="54" ref="S105:S111">(J105+K105)/I105*100</f>
        <v>#DIV/0!</v>
      </c>
      <c r="T105" s="172"/>
      <c r="U105" s="172"/>
      <c r="V105" s="281"/>
      <c r="W105" s="100"/>
      <c r="X105" s="100"/>
    </row>
    <row r="106" spans="1:24" ht="17.25" customHeight="1">
      <c r="A106" s="147">
        <v>2</v>
      </c>
      <c r="B106" s="111" t="s">
        <v>171</v>
      </c>
      <c r="C106" s="37">
        <f aca="true" t="shared" si="55" ref="C106:C112">SUM(D106:E106)</f>
        <v>267</v>
      </c>
      <c r="D106" s="37">
        <v>162</v>
      </c>
      <c r="E106" s="65">
        <v>105</v>
      </c>
      <c r="F106" s="65">
        <v>1</v>
      </c>
      <c r="G106" s="65"/>
      <c r="H106" s="37">
        <f t="shared" si="51"/>
        <v>266</v>
      </c>
      <c r="I106" s="37">
        <f t="shared" si="52"/>
        <v>136</v>
      </c>
      <c r="J106" s="65">
        <v>61</v>
      </c>
      <c r="K106" s="65">
        <v>5</v>
      </c>
      <c r="L106" s="65">
        <v>69</v>
      </c>
      <c r="M106" s="65">
        <v>1</v>
      </c>
      <c r="N106" s="65"/>
      <c r="O106" s="65"/>
      <c r="P106" s="37"/>
      <c r="Q106" s="66">
        <v>130</v>
      </c>
      <c r="R106" s="37">
        <f t="shared" si="53"/>
        <v>200</v>
      </c>
      <c r="S106" s="126">
        <f t="shared" si="54"/>
        <v>48.529411764705884</v>
      </c>
      <c r="T106" s="172"/>
      <c r="U106" s="172"/>
      <c r="V106" s="281"/>
      <c r="W106" s="100"/>
      <c r="X106" s="100"/>
    </row>
    <row r="107" spans="1:24" ht="17.25" customHeight="1">
      <c r="A107" s="147">
        <v>3</v>
      </c>
      <c r="B107" s="64" t="s">
        <v>115</v>
      </c>
      <c r="C107" s="37">
        <f t="shared" si="55"/>
        <v>180</v>
      </c>
      <c r="D107" s="37">
        <v>113</v>
      </c>
      <c r="E107" s="65">
        <v>67</v>
      </c>
      <c r="F107" s="65">
        <v>1</v>
      </c>
      <c r="G107" s="65"/>
      <c r="H107" s="37">
        <f t="shared" si="51"/>
        <v>179</v>
      </c>
      <c r="I107" s="37">
        <f t="shared" si="52"/>
        <v>96</v>
      </c>
      <c r="J107" s="65">
        <v>48</v>
      </c>
      <c r="K107" s="65">
        <v>4</v>
      </c>
      <c r="L107" s="65">
        <v>44</v>
      </c>
      <c r="M107" s="65"/>
      <c r="N107" s="65"/>
      <c r="O107" s="65"/>
      <c r="P107" s="37"/>
      <c r="Q107" s="66">
        <v>83</v>
      </c>
      <c r="R107" s="37">
        <f t="shared" si="53"/>
        <v>127</v>
      </c>
      <c r="S107" s="126">
        <f t="shared" si="54"/>
        <v>54.166666666666664</v>
      </c>
      <c r="T107" s="172">
        <v>1</v>
      </c>
      <c r="U107" s="172"/>
      <c r="V107" s="281"/>
      <c r="W107" s="100"/>
      <c r="X107" s="100"/>
    </row>
    <row r="108" spans="1:24" ht="17.25" customHeight="1">
      <c r="A108" s="147">
        <v>4</v>
      </c>
      <c r="B108" s="64" t="s">
        <v>122</v>
      </c>
      <c r="C108" s="37">
        <f t="shared" si="55"/>
        <v>276</v>
      </c>
      <c r="D108" s="37">
        <v>195</v>
      </c>
      <c r="E108" s="65">
        <v>81</v>
      </c>
      <c r="F108" s="65"/>
      <c r="G108" s="65"/>
      <c r="H108" s="37">
        <f t="shared" si="51"/>
        <v>276</v>
      </c>
      <c r="I108" s="37">
        <f t="shared" si="52"/>
        <v>122</v>
      </c>
      <c r="J108" s="65">
        <v>39</v>
      </c>
      <c r="K108" s="65">
        <v>3</v>
      </c>
      <c r="L108" s="65">
        <v>80</v>
      </c>
      <c r="M108" s="65"/>
      <c r="N108" s="65"/>
      <c r="O108" s="65"/>
      <c r="P108" s="37"/>
      <c r="Q108" s="66">
        <v>154</v>
      </c>
      <c r="R108" s="37">
        <f t="shared" si="53"/>
        <v>234</v>
      </c>
      <c r="S108" s="126">
        <f t="shared" si="54"/>
        <v>34.42622950819672</v>
      </c>
      <c r="T108" s="172">
        <v>29</v>
      </c>
      <c r="U108" s="172"/>
      <c r="V108" s="281"/>
      <c r="W108" s="100"/>
      <c r="X108" s="100"/>
    </row>
    <row r="109" spans="1:24" ht="17.25" customHeight="1">
      <c r="A109" s="147">
        <v>5</v>
      </c>
      <c r="B109" s="64" t="s">
        <v>123</v>
      </c>
      <c r="C109" s="37">
        <f t="shared" si="55"/>
        <v>373</v>
      </c>
      <c r="D109" s="37">
        <v>222</v>
      </c>
      <c r="E109" s="65">
        <v>151</v>
      </c>
      <c r="F109" s="65"/>
      <c r="G109" s="65"/>
      <c r="H109" s="37">
        <f t="shared" si="51"/>
        <v>373</v>
      </c>
      <c r="I109" s="37">
        <f t="shared" si="52"/>
        <v>220</v>
      </c>
      <c r="J109" s="65">
        <v>87</v>
      </c>
      <c r="K109" s="65">
        <v>5</v>
      </c>
      <c r="L109" s="65">
        <v>128</v>
      </c>
      <c r="M109" s="65"/>
      <c r="N109" s="65"/>
      <c r="O109" s="65"/>
      <c r="P109" s="37"/>
      <c r="Q109" s="66">
        <v>153</v>
      </c>
      <c r="R109" s="37">
        <f t="shared" si="53"/>
        <v>281</v>
      </c>
      <c r="S109" s="126">
        <f t="shared" si="54"/>
        <v>41.81818181818181</v>
      </c>
      <c r="T109" s="172">
        <v>47</v>
      </c>
      <c r="U109" s="172"/>
      <c r="V109" s="281"/>
      <c r="W109" s="100"/>
      <c r="X109" s="100"/>
    </row>
    <row r="110" spans="1:24" ht="17.25" customHeight="1">
      <c r="A110" s="147">
        <v>6</v>
      </c>
      <c r="B110" s="64" t="s">
        <v>135</v>
      </c>
      <c r="C110" s="37">
        <f t="shared" si="55"/>
        <v>253</v>
      </c>
      <c r="D110" s="37">
        <v>192</v>
      </c>
      <c r="E110" s="65">
        <v>61</v>
      </c>
      <c r="F110" s="65">
        <v>2</v>
      </c>
      <c r="G110" s="65"/>
      <c r="H110" s="37">
        <f>SUM(J110:Q110)</f>
        <v>251</v>
      </c>
      <c r="I110" s="37">
        <f>SUM(J110:P110)</f>
        <v>90</v>
      </c>
      <c r="J110" s="65">
        <v>36</v>
      </c>
      <c r="K110" s="65">
        <v>0</v>
      </c>
      <c r="L110" s="65">
        <v>54</v>
      </c>
      <c r="M110" s="65"/>
      <c r="N110" s="65"/>
      <c r="O110" s="65"/>
      <c r="P110" s="37"/>
      <c r="Q110" s="66">
        <v>161</v>
      </c>
      <c r="R110" s="37">
        <f>SUM(L110:Q110)</f>
        <v>215</v>
      </c>
      <c r="S110" s="126">
        <f>(J110+K110)/I110*100</f>
        <v>40</v>
      </c>
      <c r="T110" s="172"/>
      <c r="U110" s="172"/>
      <c r="V110" s="281"/>
      <c r="W110" s="100"/>
      <c r="X110" s="100"/>
    </row>
    <row r="111" spans="1:24" ht="17.25" customHeight="1">
      <c r="A111" s="147">
        <v>7</v>
      </c>
      <c r="B111" s="64" t="s">
        <v>120</v>
      </c>
      <c r="C111" s="37">
        <f t="shared" si="55"/>
        <v>159</v>
      </c>
      <c r="D111" s="37">
        <v>105</v>
      </c>
      <c r="E111" s="65">
        <v>54</v>
      </c>
      <c r="F111" s="65"/>
      <c r="G111" s="65"/>
      <c r="H111" s="37">
        <f t="shared" si="51"/>
        <v>159</v>
      </c>
      <c r="I111" s="37">
        <f t="shared" si="52"/>
        <v>83</v>
      </c>
      <c r="J111" s="65">
        <v>37</v>
      </c>
      <c r="K111" s="65">
        <v>1</v>
      </c>
      <c r="L111" s="65">
        <v>38</v>
      </c>
      <c r="M111" s="65">
        <v>7</v>
      </c>
      <c r="N111" s="65"/>
      <c r="O111" s="65"/>
      <c r="P111" s="37"/>
      <c r="Q111" s="66">
        <v>76</v>
      </c>
      <c r="R111" s="37">
        <f t="shared" si="53"/>
        <v>121</v>
      </c>
      <c r="S111" s="126">
        <f t="shared" si="54"/>
        <v>45.78313253012048</v>
      </c>
      <c r="T111" s="172">
        <v>28</v>
      </c>
      <c r="U111" s="172"/>
      <c r="V111" s="281"/>
      <c r="W111" s="100"/>
      <c r="X111" s="100"/>
    </row>
    <row r="112" spans="1:24" ht="17.25" customHeight="1">
      <c r="A112" s="63"/>
      <c r="B112" s="67"/>
      <c r="C112" s="37">
        <f t="shared" si="55"/>
        <v>0</v>
      </c>
      <c r="D112" s="37"/>
      <c r="E112" s="65"/>
      <c r="F112" s="65"/>
      <c r="G112" s="65"/>
      <c r="H112" s="37">
        <f t="shared" si="51"/>
        <v>0</v>
      </c>
      <c r="I112" s="37">
        <f t="shared" si="52"/>
        <v>0</v>
      </c>
      <c r="J112" s="65"/>
      <c r="K112" s="65"/>
      <c r="L112" s="65"/>
      <c r="M112" s="65"/>
      <c r="N112" s="65"/>
      <c r="O112" s="65"/>
      <c r="P112" s="37"/>
      <c r="Q112" s="66"/>
      <c r="R112" s="37">
        <f t="shared" si="53"/>
        <v>0</v>
      </c>
      <c r="S112" s="126"/>
      <c r="T112" s="172"/>
      <c r="U112" s="172"/>
      <c r="V112" s="281"/>
      <c r="W112" s="100"/>
      <c r="X112" s="100"/>
    </row>
    <row r="113" spans="1:27" s="102" customFormat="1" ht="17.25" customHeight="1">
      <c r="A113" s="163" t="s">
        <v>110</v>
      </c>
      <c r="B113" s="164" t="s">
        <v>111</v>
      </c>
      <c r="C113" s="78">
        <f aca="true" t="shared" si="56" ref="C113:U113">SUM(C114:C119)</f>
        <v>2034</v>
      </c>
      <c r="D113" s="78">
        <f t="shared" si="56"/>
        <v>1106</v>
      </c>
      <c r="E113" s="78">
        <f t="shared" si="56"/>
        <v>928</v>
      </c>
      <c r="F113" s="78">
        <f t="shared" si="56"/>
        <v>4</v>
      </c>
      <c r="G113" s="78">
        <f t="shared" si="56"/>
        <v>0</v>
      </c>
      <c r="H113" s="78">
        <f t="shared" si="56"/>
        <v>2030</v>
      </c>
      <c r="I113" s="78">
        <f t="shared" si="56"/>
        <v>1467</v>
      </c>
      <c r="J113" s="78">
        <f t="shared" si="56"/>
        <v>513</v>
      </c>
      <c r="K113" s="78">
        <f t="shared" si="56"/>
        <v>8</v>
      </c>
      <c r="L113" s="78">
        <f t="shared" si="56"/>
        <v>943</v>
      </c>
      <c r="M113" s="78">
        <f t="shared" si="56"/>
        <v>2</v>
      </c>
      <c r="N113" s="78">
        <f t="shared" si="56"/>
        <v>1</v>
      </c>
      <c r="O113" s="78">
        <f t="shared" si="56"/>
        <v>0</v>
      </c>
      <c r="P113" s="78">
        <f t="shared" si="56"/>
        <v>0</v>
      </c>
      <c r="Q113" s="78">
        <f t="shared" si="56"/>
        <v>563</v>
      </c>
      <c r="R113" s="78">
        <f t="shared" si="56"/>
        <v>1509</v>
      </c>
      <c r="S113" s="137">
        <f aca="true" t="shared" si="57" ref="S113:S119">(J113+K113)/I113*100</f>
        <v>35.51465576005453</v>
      </c>
      <c r="T113" s="173">
        <f t="shared" si="56"/>
        <v>345</v>
      </c>
      <c r="U113" s="173">
        <f t="shared" si="56"/>
        <v>1</v>
      </c>
      <c r="V113" s="281"/>
      <c r="W113" s="100"/>
      <c r="X113" s="100"/>
      <c r="Y113" s="100"/>
      <c r="Z113" s="100"/>
      <c r="AA113" s="101"/>
    </row>
    <row r="114" spans="1:24" ht="17.25" customHeight="1">
      <c r="A114" s="147">
        <v>1</v>
      </c>
      <c r="B114" s="64" t="s">
        <v>118</v>
      </c>
      <c r="C114" s="37">
        <f aca="true" t="shared" si="58" ref="C114:C119">SUM(D114:E114)</f>
        <v>311</v>
      </c>
      <c r="D114" s="37">
        <v>149</v>
      </c>
      <c r="E114" s="65">
        <v>162</v>
      </c>
      <c r="F114" s="65">
        <v>0</v>
      </c>
      <c r="G114" s="65">
        <v>0</v>
      </c>
      <c r="H114" s="37">
        <f aca="true" t="shared" si="59" ref="H114:H119">SUM(J114:Q114)</f>
        <v>311</v>
      </c>
      <c r="I114" s="37">
        <f aca="true" t="shared" si="60" ref="I114:I119">SUM(J114:P114)</f>
        <v>250</v>
      </c>
      <c r="J114" s="65">
        <v>104</v>
      </c>
      <c r="K114" s="65">
        <v>0</v>
      </c>
      <c r="L114" s="65">
        <v>146</v>
      </c>
      <c r="M114" s="65">
        <v>0</v>
      </c>
      <c r="N114" s="65">
        <v>0</v>
      </c>
      <c r="O114" s="65">
        <v>0</v>
      </c>
      <c r="P114" s="37">
        <v>0</v>
      </c>
      <c r="Q114" s="66">
        <v>61</v>
      </c>
      <c r="R114" s="37">
        <f aca="true" t="shared" si="61" ref="R114:R119">SUM(L114:Q114)</f>
        <v>207</v>
      </c>
      <c r="S114" s="126">
        <f t="shared" si="57"/>
        <v>41.6</v>
      </c>
      <c r="T114" s="172">
        <v>37</v>
      </c>
      <c r="U114" s="172"/>
      <c r="V114" s="281"/>
      <c r="W114" s="100"/>
      <c r="X114" s="100"/>
    </row>
    <row r="115" spans="1:24" ht="17.25" customHeight="1">
      <c r="A115" s="147">
        <v>2</v>
      </c>
      <c r="B115" s="67" t="s">
        <v>169</v>
      </c>
      <c r="C115" s="37">
        <f t="shared" si="58"/>
        <v>12</v>
      </c>
      <c r="D115" s="37">
        <v>2</v>
      </c>
      <c r="E115" s="65">
        <v>10</v>
      </c>
      <c r="F115" s="65">
        <v>0</v>
      </c>
      <c r="G115" s="65">
        <v>0</v>
      </c>
      <c r="H115" s="37">
        <f t="shared" si="59"/>
        <v>12</v>
      </c>
      <c r="I115" s="37">
        <f t="shared" si="60"/>
        <v>12</v>
      </c>
      <c r="J115" s="65">
        <v>10</v>
      </c>
      <c r="K115" s="65">
        <v>0</v>
      </c>
      <c r="L115" s="65">
        <v>2</v>
      </c>
      <c r="M115" s="65">
        <v>0</v>
      </c>
      <c r="N115" s="65">
        <v>0</v>
      </c>
      <c r="O115" s="65">
        <v>0</v>
      </c>
      <c r="P115" s="37">
        <v>0</v>
      </c>
      <c r="Q115" s="66">
        <v>0</v>
      </c>
      <c r="R115" s="37">
        <f t="shared" si="61"/>
        <v>2</v>
      </c>
      <c r="S115" s="126">
        <f>(J115+K115)/I115*100</f>
        <v>83.33333333333334</v>
      </c>
      <c r="T115" s="172"/>
      <c r="U115" s="172"/>
      <c r="V115" s="281"/>
      <c r="W115" s="100"/>
      <c r="X115" s="100"/>
    </row>
    <row r="116" spans="1:24" ht="17.25" customHeight="1">
      <c r="A116" s="147">
        <v>3</v>
      </c>
      <c r="B116" s="67" t="s">
        <v>180</v>
      </c>
      <c r="C116" s="37">
        <f t="shared" si="58"/>
        <v>431</v>
      </c>
      <c r="D116" s="37">
        <v>239</v>
      </c>
      <c r="E116" s="65">
        <v>192</v>
      </c>
      <c r="F116" s="65">
        <v>2</v>
      </c>
      <c r="G116" s="65">
        <v>0</v>
      </c>
      <c r="H116" s="37">
        <f t="shared" si="59"/>
        <v>429</v>
      </c>
      <c r="I116" s="37">
        <f t="shared" si="60"/>
        <v>279</v>
      </c>
      <c r="J116" s="65">
        <v>86</v>
      </c>
      <c r="K116" s="65">
        <v>3</v>
      </c>
      <c r="L116" s="65">
        <v>190</v>
      </c>
      <c r="M116" s="65">
        <v>0</v>
      </c>
      <c r="N116" s="65">
        <v>0</v>
      </c>
      <c r="O116" s="65">
        <v>0</v>
      </c>
      <c r="P116" s="37">
        <v>0</v>
      </c>
      <c r="Q116" s="66">
        <v>150</v>
      </c>
      <c r="R116" s="37">
        <f t="shared" si="61"/>
        <v>340</v>
      </c>
      <c r="S116" s="126">
        <f t="shared" si="57"/>
        <v>31.899641577060933</v>
      </c>
      <c r="T116" s="172">
        <v>120</v>
      </c>
      <c r="U116" s="172"/>
      <c r="V116" s="281"/>
      <c r="W116" s="100"/>
      <c r="X116" s="100"/>
    </row>
    <row r="117" spans="1:24" ht="17.25" customHeight="1">
      <c r="A117" s="147">
        <v>4</v>
      </c>
      <c r="B117" s="67" t="s">
        <v>124</v>
      </c>
      <c r="C117" s="37">
        <f t="shared" si="58"/>
        <v>400</v>
      </c>
      <c r="D117" s="37">
        <v>218</v>
      </c>
      <c r="E117" s="65">
        <v>182</v>
      </c>
      <c r="F117" s="65">
        <v>2</v>
      </c>
      <c r="G117" s="65">
        <v>0</v>
      </c>
      <c r="H117" s="37">
        <f t="shared" si="59"/>
        <v>398</v>
      </c>
      <c r="I117" s="37">
        <f t="shared" si="60"/>
        <v>308</v>
      </c>
      <c r="J117" s="65">
        <v>98</v>
      </c>
      <c r="K117" s="65">
        <v>1</v>
      </c>
      <c r="L117" s="65">
        <v>207</v>
      </c>
      <c r="M117" s="65">
        <v>1</v>
      </c>
      <c r="N117" s="65">
        <v>1</v>
      </c>
      <c r="O117" s="65">
        <v>0</v>
      </c>
      <c r="P117" s="37">
        <v>0</v>
      </c>
      <c r="Q117" s="66">
        <v>90</v>
      </c>
      <c r="R117" s="37">
        <f t="shared" si="61"/>
        <v>299</v>
      </c>
      <c r="S117" s="126">
        <f t="shared" si="57"/>
        <v>32.142857142857146</v>
      </c>
      <c r="T117" s="172">
        <v>78</v>
      </c>
      <c r="U117" s="172"/>
      <c r="V117" s="281"/>
      <c r="W117" s="100"/>
      <c r="X117" s="100"/>
    </row>
    <row r="118" spans="1:24" ht="17.25" customHeight="1">
      <c r="A118" s="147">
        <v>5</v>
      </c>
      <c r="B118" s="67" t="s">
        <v>117</v>
      </c>
      <c r="C118" s="37">
        <f t="shared" si="58"/>
        <v>582</v>
      </c>
      <c r="D118" s="37">
        <v>333</v>
      </c>
      <c r="E118" s="65">
        <v>249</v>
      </c>
      <c r="F118" s="65">
        <v>0</v>
      </c>
      <c r="G118" s="65">
        <v>0</v>
      </c>
      <c r="H118" s="37">
        <f t="shared" si="59"/>
        <v>582</v>
      </c>
      <c r="I118" s="37">
        <f t="shared" si="60"/>
        <v>402</v>
      </c>
      <c r="J118" s="65">
        <v>130</v>
      </c>
      <c r="K118" s="65">
        <v>3</v>
      </c>
      <c r="L118" s="65">
        <v>268</v>
      </c>
      <c r="M118" s="65">
        <v>1</v>
      </c>
      <c r="N118" s="65">
        <v>0</v>
      </c>
      <c r="O118" s="65">
        <v>0</v>
      </c>
      <c r="P118" s="37">
        <v>0</v>
      </c>
      <c r="Q118" s="66">
        <v>180</v>
      </c>
      <c r="R118" s="37">
        <f t="shared" si="61"/>
        <v>449</v>
      </c>
      <c r="S118" s="126">
        <f t="shared" si="57"/>
        <v>33.08457711442786</v>
      </c>
      <c r="T118" s="172">
        <v>60</v>
      </c>
      <c r="U118" s="172">
        <v>1</v>
      </c>
      <c r="V118" s="281"/>
      <c r="W118" s="100"/>
      <c r="X118" s="100"/>
    </row>
    <row r="119" spans="1:24" ht="17.25" customHeight="1">
      <c r="A119" s="147">
        <v>6</v>
      </c>
      <c r="B119" s="67" t="s">
        <v>132</v>
      </c>
      <c r="C119" s="37">
        <f t="shared" si="58"/>
        <v>298</v>
      </c>
      <c r="D119" s="37">
        <v>165</v>
      </c>
      <c r="E119" s="65">
        <v>133</v>
      </c>
      <c r="F119" s="65">
        <v>0</v>
      </c>
      <c r="G119" s="65"/>
      <c r="H119" s="37">
        <f t="shared" si="59"/>
        <v>298</v>
      </c>
      <c r="I119" s="37">
        <f t="shared" si="60"/>
        <v>216</v>
      </c>
      <c r="J119" s="65">
        <v>85</v>
      </c>
      <c r="K119" s="65">
        <v>1</v>
      </c>
      <c r="L119" s="65">
        <v>130</v>
      </c>
      <c r="M119" s="65">
        <v>0</v>
      </c>
      <c r="N119" s="65">
        <v>0</v>
      </c>
      <c r="O119" s="65">
        <v>0</v>
      </c>
      <c r="P119" s="37">
        <v>0</v>
      </c>
      <c r="Q119" s="66">
        <v>82</v>
      </c>
      <c r="R119" s="37">
        <f t="shared" si="61"/>
        <v>212</v>
      </c>
      <c r="S119" s="126">
        <f t="shared" si="57"/>
        <v>39.81481481481482</v>
      </c>
      <c r="T119" s="172">
        <v>50</v>
      </c>
      <c r="U119" s="172"/>
      <c r="V119" s="281"/>
      <c r="W119" s="100"/>
      <c r="X119" s="100"/>
    </row>
    <row r="120" spans="1:24" ht="17.25" customHeight="1">
      <c r="A120" s="63"/>
      <c r="B120" s="67"/>
      <c r="C120" s="37"/>
      <c r="D120" s="37"/>
      <c r="E120" s="65"/>
      <c r="F120" s="65"/>
      <c r="G120" s="65"/>
      <c r="H120" s="37"/>
      <c r="I120" s="37"/>
      <c r="J120" s="65"/>
      <c r="K120" s="65"/>
      <c r="L120" s="65"/>
      <c r="M120" s="65"/>
      <c r="N120" s="65"/>
      <c r="O120" s="65"/>
      <c r="P120" s="37"/>
      <c r="Q120" s="66"/>
      <c r="R120" s="129"/>
      <c r="S120" s="126"/>
      <c r="T120" s="172"/>
      <c r="U120" s="172"/>
      <c r="V120" s="281"/>
      <c r="W120" s="100"/>
      <c r="X120" s="100"/>
    </row>
    <row r="121" spans="1:19" ht="14.25" customHeight="1">
      <c r="A121" s="68"/>
      <c r="B121" s="69"/>
      <c r="C121" s="130"/>
      <c r="D121" s="130"/>
      <c r="E121" s="70"/>
      <c r="F121" s="70"/>
      <c r="G121" s="70"/>
      <c r="H121" s="130"/>
      <c r="I121" s="70"/>
      <c r="J121" s="70"/>
      <c r="K121" s="70"/>
      <c r="L121" s="70"/>
      <c r="M121" s="70"/>
      <c r="N121" s="71"/>
      <c r="O121" s="71"/>
      <c r="P121" s="38"/>
      <c r="Q121" s="72"/>
      <c r="R121" s="131"/>
      <c r="S121" s="132"/>
    </row>
    <row r="122" spans="1:27" s="74" customFormat="1" ht="18.75">
      <c r="A122" s="239" t="s">
        <v>205</v>
      </c>
      <c r="B122" s="239"/>
      <c r="C122" s="239"/>
      <c r="D122" s="239"/>
      <c r="E122" s="239"/>
      <c r="F122" s="30"/>
      <c r="G122" s="30"/>
      <c r="H122" s="30"/>
      <c r="I122" s="30"/>
      <c r="J122" s="30"/>
      <c r="K122" s="30"/>
      <c r="L122" s="30"/>
      <c r="M122" s="242" t="str">
        <f>A122</f>
        <v>Đồng Tháp, ngày 03 tháng 02 năm 2020</v>
      </c>
      <c r="N122" s="242"/>
      <c r="O122" s="242"/>
      <c r="P122" s="242"/>
      <c r="Q122" s="242"/>
      <c r="R122" s="242"/>
      <c r="S122" s="242"/>
      <c r="T122" s="73"/>
      <c r="U122" s="73"/>
      <c r="V122" s="73"/>
      <c r="W122" s="73"/>
      <c r="X122" s="73"/>
      <c r="Y122" s="73"/>
      <c r="Z122" s="73"/>
      <c r="AA122" s="84"/>
    </row>
    <row r="123" spans="1:27" s="77" customFormat="1" ht="19.5" customHeight="1">
      <c r="A123" s="75"/>
      <c r="B123" s="251" t="s">
        <v>3</v>
      </c>
      <c r="C123" s="251"/>
      <c r="D123" s="251"/>
      <c r="E123" s="251"/>
      <c r="F123" s="31"/>
      <c r="G123" s="31"/>
      <c r="H123" s="31"/>
      <c r="I123" s="31"/>
      <c r="J123" s="31"/>
      <c r="K123" s="31"/>
      <c r="L123" s="31"/>
      <c r="M123" s="31"/>
      <c r="N123" s="240" t="s">
        <v>166</v>
      </c>
      <c r="O123" s="240"/>
      <c r="P123" s="240"/>
      <c r="Q123" s="240"/>
      <c r="R123" s="240"/>
      <c r="S123" s="240"/>
      <c r="T123" s="76"/>
      <c r="U123" s="76"/>
      <c r="V123" s="76"/>
      <c r="W123" s="76"/>
      <c r="X123" s="76"/>
      <c r="Y123" s="76"/>
      <c r="Z123" s="76"/>
      <c r="AA123" s="85"/>
    </row>
    <row r="124" spans="1:27" s="110" customFormat="1" ht="18.75">
      <c r="A124" s="34"/>
      <c r="B124" s="244"/>
      <c r="C124" s="244"/>
      <c r="D124" s="244"/>
      <c r="E124" s="32"/>
      <c r="F124" s="32"/>
      <c r="G124" s="32"/>
      <c r="H124" s="32"/>
      <c r="I124" s="32"/>
      <c r="J124" s="32"/>
      <c r="K124" s="32"/>
      <c r="L124" s="32"/>
      <c r="M124" s="32"/>
      <c r="N124" s="213" t="s">
        <v>163</v>
      </c>
      <c r="O124" s="213"/>
      <c r="P124" s="213"/>
      <c r="Q124" s="213"/>
      <c r="R124" s="213"/>
      <c r="S124" s="213"/>
      <c r="T124" s="75"/>
      <c r="U124" s="75"/>
      <c r="V124" s="75"/>
      <c r="W124" s="75"/>
      <c r="X124" s="75"/>
      <c r="Y124" s="75"/>
      <c r="Z124" s="75"/>
      <c r="AA124" s="109"/>
    </row>
    <row r="125" spans="1:27" s="110" customFormat="1" ht="18.75">
      <c r="A125" s="34"/>
      <c r="B125" s="34"/>
      <c r="C125" s="34"/>
      <c r="D125" s="32"/>
      <c r="E125" s="32"/>
      <c r="F125" s="32"/>
      <c r="G125" s="32"/>
      <c r="H125" s="32"/>
      <c r="I125" s="32"/>
      <c r="J125" s="32"/>
      <c r="K125" s="32"/>
      <c r="L125" s="32"/>
      <c r="M125" s="32"/>
      <c r="N125" s="32"/>
      <c r="O125" s="32"/>
      <c r="P125" s="32"/>
      <c r="Q125" s="32"/>
      <c r="R125" s="34"/>
      <c r="S125" s="133"/>
      <c r="T125" s="75"/>
      <c r="U125" s="75"/>
      <c r="V125" s="75"/>
      <c r="W125" s="75"/>
      <c r="X125" s="75"/>
      <c r="Y125" s="75"/>
      <c r="Z125" s="75"/>
      <c r="AA125" s="109"/>
    </row>
    <row r="126" spans="1:27" s="110" customFormat="1" ht="18.75" hidden="1">
      <c r="A126" s="34" t="s">
        <v>23</v>
      </c>
      <c r="B126" s="34"/>
      <c r="C126" s="34"/>
      <c r="D126" s="32"/>
      <c r="E126" s="32"/>
      <c r="F126" s="32"/>
      <c r="G126" s="32"/>
      <c r="H126" s="32"/>
      <c r="I126" s="32"/>
      <c r="J126" s="32"/>
      <c r="K126" s="32"/>
      <c r="L126" s="32"/>
      <c r="M126" s="32"/>
      <c r="N126" s="32"/>
      <c r="O126" s="32"/>
      <c r="P126" s="32"/>
      <c r="Q126" s="32"/>
      <c r="R126" s="34"/>
      <c r="S126" s="133"/>
      <c r="T126" s="75"/>
      <c r="U126" s="75"/>
      <c r="V126" s="75"/>
      <c r="W126" s="75"/>
      <c r="X126" s="75"/>
      <c r="Y126" s="75"/>
      <c r="Z126" s="75"/>
      <c r="AA126" s="109"/>
    </row>
    <row r="127" spans="1:27" s="110" customFormat="1" ht="18.75" hidden="1">
      <c r="A127" s="34"/>
      <c r="B127" s="224" t="s">
        <v>29</v>
      </c>
      <c r="C127" s="224"/>
      <c r="D127" s="224"/>
      <c r="E127" s="224"/>
      <c r="F127" s="224"/>
      <c r="G127" s="224"/>
      <c r="H127" s="224"/>
      <c r="I127" s="224"/>
      <c r="J127" s="224"/>
      <c r="K127" s="224"/>
      <c r="L127" s="224"/>
      <c r="M127" s="224"/>
      <c r="N127" s="224"/>
      <c r="O127" s="224"/>
      <c r="P127" s="32"/>
      <c r="Q127" s="32"/>
      <c r="R127" s="34"/>
      <c r="S127" s="133"/>
      <c r="T127" s="75"/>
      <c r="U127" s="75"/>
      <c r="V127" s="75"/>
      <c r="W127" s="75"/>
      <c r="X127" s="75"/>
      <c r="Y127" s="75"/>
      <c r="Z127" s="75"/>
      <c r="AA127" s="109"/>
    </row>
    <row r="128" spans="1:27" s="110" customFormat="1" ht="18.75" hidden="1">
      <c r="A128" s="34"/>
      <c r="B128" s="224" t="s">
        <v>33</v>
      </c>
      <c r="C128" s="224"/>
      <c r="D128" s="224"/>
      <c r="E128" s="224"/>
      <c r="F128" s="224"/>
      <c r="G128" s="224"/>
      <c r="H128" s="224"/>
      <c r="I128" s="224"/>
      <c r="J128" s="224"/>
      <c r="K128" s="224"/>
      <c r="L128" s="224"/>
      <c r="M128" s="224"/>
      <c r="N128" s="224"/>
      <c r="O128" s="224"/>
      <c r="P128" s="32"/>
      <c r="Q128" s="32"/>
      <c r="R128" s="34"/>
      <c r="S128" s="133"/>
      <c r="T128" s="75"/>
      <c r="U128" s="75"/>
      <c r="V128" s="75"/>
      <c r="W128" s="75"/>
      <c r="X128" s="75"/>
      <c r="Y128" s="75"/>
      <c r="Z128" s="75"/>
      <c r="AA128" s="109"/>
    </row>
    <row r="129" spans="1:27" s="110" customFormat="1" ht="18.75" hidden="1">
      <c r="A129" s="34"/>
      <c r="B129" s="224" t="s">
        <v>30</v>
      </c>
      <c r="C129" s="224"/>
      <c r="D129" s="224"/>
      <c r="E129" s="224"/>
      <c r="F129" s="224"/>
      <c r="G129" s="224"/>
      <c r="H129" s="224"/>
      <c r="I129" s="224"/>
      <c r="J129" s="224"/>
      <c r="K129" s="224"/>
      <c r="L129" s="224"/>
      <c r="M129" s="224"/>
      <c r="N129" s="224"/>
      <c r="O129" s="224"/>
      <c r="P129" s="32"/>
      <c r="Q129" s="32"/>
      <c r="R129" s="34"/>
      <c r="S129" s="133"/>
      <c r="T129" s="75"/>
      <c r="U129" s="75"/>
      <c r="V129" s="75"/>
      <c r="W129" s="75"/>
      <c r="X129" s="75"/>
      <c r="Y129" s="75"/>
      <c r="Z129" s="75"/>
      <c r="AA129" s="109"/>
    </row>
    <row r="130" spans="1:27" s="110" customFormat="1" ht="15.75" customHeight="1" hidden="1">
      <c r="A130" s="33"/>
      <c r="B130" s="214" t="s">
        <v>31</v>
      </c>
      <c r="C130" s="214"/>
      <c r="D130" s="214"/>
      <c r="E130" s="214"/>
      <c r="F130" s="214"/>
      <c r="G130" s="214"/>
      <c r="H130" s="214"/>
      <c r="I130" s="214"/>
      <c r="J130" s="214"/>
      <c r="K130" s="214"/>
      <c r="L130" s="214"/>
      <c r="M130" s="214"/>
      <c r="N130" s="214"/>
      <c r="O130" s="214"/>
      <c r="P130" s="33"/>
      <c r="Q130" s="34"/>
      <c r="R130" s="34"/>
      <c r="S130" s="133"/>
      <c r="T130" s="75"/>
      <c r="U130" s="75"/>
      <c r="V130" s="75"/>
      <c r="W130" s="75"/>
      <c r="X130" s="75"/>
      <c r="Y130" s="75"/>
      <c r="Z130" s="75"/>
      <c r="AA130" s="109"/>
    </row>
    <row r="131" spans="1:27" s="110" customFormat="1" ht="15.75" customHeight="1">
      <c r="A131" s="33"/>
      <c r="B131" s="33"/>
      <c r="C131" s="33"/>
      <c r="D131" s="33"/>
      <c r="E131" s="33"/>
      <c r="F131" s="33"/>
      <c r="G131" s="33"/>
      <c r="H131" s="33"/>
      <c r="I131" s="33"/>
      <c r="J131" s="33"/>
      <c r="K131" s="33"/>
      <c r="L131" s="33"/>
      <c r="M131" s="33"/>
      <c r="N131" s="33"/>
      <c r="O131" s="33"/>
      <c r="P131" s="33"/>
      <c r="Q131" s="34"/>
      <c r="R131" s="34"/>
      <c r="S131" s="133"/>
      <c r="T131" s="75"/>
      <c r="U131" s="75"/>
      <c r="V131" s="75"/>
      <c r="W131" s="75"/>
      <c r="X131" s="75"/>
      <c r="Y131" s="75"/>
      <c r="Z131" s="75"/>
      <c r="AA131" s="109"/>
    </row>
    <row r="132" spans="1:27" s="110" customFormat="1" ht="18.75">
      <c r="A132" s="33"/>
      <c r="B132" s="33"/>
      <c r="C132" s="33"/>
      <c r="D132" s="33"/>
      <c r="E132" s="33"/>
      <c r="F132" s="33"/>
      <c r="G132" s="33"/>
      <c r="H132" s="33"/>
      <c r="I132" s="33"/>
      <c r="J132" s="33"/>
      <c r="K132" s="33"/>
      <c r="L132" s="33"/>
      <c r="M132" s="33"/>
      <c r="N132" s="33"/>
      <c r="O132" s="33"/>
      <c r="P132" s="33"/>
      <c r="Q132" s="34"/>
      <c r="R132" s="34"/>
      <c r="S132" s="133"/>
      <c r="T132" s="75"/>
      <c r="U132" s="75"/>
      <c r="V132" s="75"/>
      <c r="W132" s="75"/>
      <c r="X132" s="75"/>
      <c r="Y132" s="75"/>
      <c r="Z132" s="75"/>
      <c r="AA132" s="109"/>
    </row>
    <row r="133" spans="1:27" s="110" customFormat="1" ht="18.75">
      <c r="A133" s="34"/>
      <c r="B133" s="34"/>
      <c r="C133" s="34"/>
      <c r="D133" s="34"/>
      <c r="E133" s="34"/>
      <c r="F133" s="34"/>
      <c r="G133" s="34"/>
      <c r="H133" s="34"/>
      <c r="I133" s="34"/>
      <c r="J133" s="34"/>
      <c r="K133" s="34"/>
      <c r="L133" s="34"/>
      <c r="M133" s="34"/>
      <c r="N133" s="34"/>
      <c r="O133" s="34"/>
      <c r="P133" s="34"/>
      <c r="Q133" s="34"/>
      <c r="R133" s="34"/>
      <c r="S133" s="133"/>
      <c r="T133" s="75"/>
      <c r="U133" s="75"/>
      <c r="V133" s="75"/>
      <c r="W133" s="75"/>
      <c r="X133" s="75"/>
      <c r="Y133" s="75"/>
      <c r="Z133" s="75"/>
      <c r="AA133" s="109"/>
    </row>
    <row r="134" spans="1:27" s="110" customFormat="1" ht="18.75">
      <c r="A134" s="213" t="s">
        <v>162</v>
      </c>
      <c r="B134" s="213"/>
      <c r="C134" s="213"/>
      <c r="D134" s="213"/>
      <c r="E134" s="213"/>
      <c r="F134" s="34"/>
      <c r="G134" s="34"/>
      <c r="H134" s="34"/>
      <c r="I134" s="34"/>
      <c r="J134" s="34"/>
      <c r="K134" s="34"/>
      <c r="L134" s="34"/>
      <c r="M134" s="34"/>
      <c r="N134" s="213" t="s">
        <v>184</v>
      </c>
      <c r="O134" s="213"/>
      <c r="P134" s="213"/>
      <c r="Q134" s="213"/>
      <c r="R134" s="213"/>
      <c r="S134" s="213"/>
      <c r="T134" s="75"/>
      <c r="U134" s="75"/>
      <c r="V134" s="75"/>
      <c r="W134" s="75"/>
      <c r="X134" s="75"/>
      <c r="Y134" s="75"/>
      <c r="Z134" s="75"/>
      <c r="AA134" s="109"/>
    </row>
    <row r="135" spans="1:18" ht="15.75">
      <c r="A135" s="39"/>
      <c r="B135" s="39"/>
      <c r="C135" s="134"/>
      <c r="D135" s="134"/>
      <c r="E135" s="39"/>
      <c r="F135" s="39"/>
      <c r="G135" s="39"/>
      <c r="H135" s="134"/>
      <c r="I135" s="134"/>
      <c r="J135" s="39"/>
      <c r="K135" s="39"/>
      <c r="M135" s="39"/>
      <c r="N135" s="39"/>
      <c r="O135" s="39"/>
      <c r="P135" s="39"/>
      <c r="Q135" s="39"/>
      <c r="R135" s="134"/>
    </row>
    <row r="136" spans="1:18" ht="15.75">
      <c r="A136" s="39"/>
      <c r="B136" s="39"/>
      <c r="C136" s="134"/>
      <c r="D136" s="134"/>
      <c r="E136" s="39"/>
      <c r="F136" s="39"/>
      <c r="G136" s="39"/>
      <c r="H136" s="134"/>
      <c r="I136" s="134"/>
      <c r="J136" s="39"/>
      <c r="K136" s="39"/>
      <c r="M136" s="39"/>
      <c r="N136" s="39"/>
      <c r="O136" s="39"/>
      <c r="P136" s="39"/>
      <c r="Q136" s="39"/>
      <c r="R136" s="134"/>
    </row>
    <row r="137" spans="1:18" ht="15.75">
      <c r="A137" s="39"/>
      <c r="B137" s="39"/>
      <c r="C137" s="134"/>
      <c r="D137" s="134"/>
      <c r="E137" s="39"/>
      <c r="F137" s="39"/>
      <c r="G137" s="39"/>
      <c r="H137" s="134"/>
      <c r="I137" s="134"/>
      <c r="J137" s="39"/>
      <c r="K137" s="39"/>
      <c r="M137" s="39"/>
      <c r="N137" s="39"/>
      <c r="O137" s="39"/>
      <c r="P137" s="39"/>
      <c r="Q137" s="39"/>
      <c r="R137" s="134"/>
    </row>
    <row r="138" spans="1:18" ht="15.75">
      <c r="A138" s="39"/>
      <c r="B138" s="39"/>
      <c r="C138" s="134"/>
      <c r="D138" s="134"/>
      <c r="E138" s="39"/>
      <c r="F138" s="39"/>
      <c r="G138" s="39"/>
      <c r="H138" s="134"/>
      <c r="I138" s="134"/>
      <c r="J138" s="39"/>
      <c r="K138" s="39"/>
      <c r="M138" s="39"/>
      <c r="N138" s="39"/>
      <c r="O138" s="39"/>
      <c r="P138" s="39"/>
      <c r="Q138" s="39"/>
      <c r="R138" s="134"/>
    </row>
    <row r="139" spans="1:18" ht="15.75">
      <c r="A139" s="39"/>
      <c r="B139" s="39"/>
      <c r="C139" s="134"/>
      <c r="D139" s="134"/>
      <c r="E139" s="39"/>
      <c r="F139" s="39"/>
      <c r="G139" s="39"/>
      <c r="H139" s="134"/>
      <c r="I139" s="134"/>
      <c r="J139" s="39"/>
      <c r="K139" s="39"/>
      <c r="M139" s="39"/>
      <c r="N139" s="39"/>
      <c r="O139" s="39"/>
      <c r="P139" s="39"/>
      <c r="Q139" s="39"/>
      <c r="R139" s="134"/>
    </row>
    <row r="140" spans="1:18" ht="15.75">
      <c r="A140" s="39"/>
      <c r="B140" s="39"/>
      <c r="C140" s="134"/>
      <c r="D140" s="134"/>
      <c r="E140" s="39"/>
      <c r="F140" s="39"/>
      <c r="G140" s="39"/>
      <c r="H140" s="134"/>
      <c r="I140" s="134"/>
      <c r="J140" s="39"/>
      <c r="K140" s="39"/>
      <c r="M140" s="39"/>
      <c r="N140" s="39"/>
      <c r="O140" s="39"/>
      <c r="P140" s="39"/>
      <c r="Q140" s="39"/>
      <c r="R140" s="134"/>
    </row>
    <row r="141" spans="1:18" ht="15.75">
      <c r="A141" s="39"/>
      <c r="B141" s="39"/>
      <c r="C141" s="134"/>
      <c r="D141" s="134"/>
      <c r="E141" s="39"/>
      <c r="F141" s="39"/>
      <c r="G141" s="39"/>
      <c r="H141" s="134"/>
      <c r="I141" s="134"/>
      <c r="J141" s="39"/>
      <c r="K141" s="39"/>
      <c r="M141" s="39"/>
      <c r="N141" s="39"/>
      <c r="O141" s="39"/>
      <c r="P141" s="39"/>
      <c r="Q141" s="39"/>
      <c r="R141" s="134"/>
    </row>
    <row r="142" spans="1:18" ht="15.75">
      <c r="A142" s="39"/>
      <c r="B142" s="39"/>
      <c r="C142" s="134"/>
      <c r="D142" s="134"/>
      <c r="E142" s="39"/>
      <c r="F142" s="39"/>
      <c r="G142" s="39"/>
      <c r="H142" s="134"/>
      <c r="I142" s="134"/>
      <c r="J142" s="39"/>
      <c r="K142" s="39"/>
      <c r="M142" s="39"/>
      <c r="N142" s="39"/>
      <c r="O142" s="39"/>
      <c r="P142" s="39"/>
      <c r="Q142" s="39"/>
      <c r="R142" s="134"/>
    </row>
    <row r="143" spans="1:18" ht="15.75">
      <c r="A143" s="39"/>
      <c r="B143" s="39"/>
      <c r="C143" s="134"/>
      <c r="D143" s="134"/>
      <c r="E143" s="39"/>
      <c r="F143" s="39"/>
      <c r="G143" s="39"/>
      <c r="H143" s="134"/>
      <c r="I143" s="134"/>
      <c r="J143" s="39"/>
      <c r="K143" s="39"/>
      <c r="M143" s="39"/>
      <c r="N143" s="39"/>
      <c r="O143" s="39"/>
      <c r="P143" s="39"/>
      <c r="Q143" s="39"/>
      <c r="R143" s="134"/>
    </row>
    <row r="144" spans="1:18" ht="15.75">
      <c r="A144" s="39"/>
      <c r="B144" s="39"/>
      <c r="C144" s="134"/>
      <c r="D144" s="134"/>
      <c r="E144" s="39"/>
      <c r="F144" s="39"/>
      <c r="G144" s="39"/>
      <c r="H144" s="134"/>
      <c r="I144" s="134"/>
      <c r="J144" s="39"/>
      <c r="K144" s="39"/>
      <c r="M144" s="39"/>
      <c r="N144" s="39"/>
      <c r="O144" s="39"/>
      <c r="P144" s="39"/>
      <c r="Q144" s="39"/>
      <c r="R144" s="134"/>
    </row>
    <row r="145" spans="1:18" ht="15.75">
      <c r="A145" s="39"/>
      <c r="B145" s="39"/>
      <c r="C145" s="134"/>
      <c r="D145" s="134"/>
      <c r="E145" s="39"/>
      <c r="F145" s="39"/>
      <c r="G145" s="39"/>
      <c r="H145" s="134"/>
      <c r="I145" s="134"/>
      <c r="J145" s="39"/>
      <c r="K145" s="39"/>
      <c r="M145" s="39"/>
      <c r="N145" s="39"/>
      <c r="O145" s="39"/>
      <c r="P145" s="39"/>
      <c r="Q145" s="39"/>
      <c r="R145" s="134"/>
    </row>
    <row r="146" spans="1:18" ht="15.75">
      <c r="A146" s="39"/>
      <c r="B146" s="39"/>
      <c r="C146" s="134"/>
      <c r="D146" s="134"/>
      <c r="E146" s="39"/>
      <c r="F146" s="39"/>
      <c r="G146" s="39"/>
      <c r="H146" s="134"/>
      <c r="I146" s="134"/>
      <c r="J146" s="39"/>
      <c r="K146" s="39"/>
      <c r="M146" s="39"/>
      <c r="N146" s="39"/>
      <c r="O146" s="39"/>
      <c r="P146" s="39"/>
      <c r="Q146" s="39"/>
      <c r="R146" s="134"/>
    </row>
    <row r="147" spans="1:18" ht="15.75">
      <c r="A147" s="39"/>
      <c r="B147" s="39"/>
      <c r="C147" s="134"/>
      <c r="D147" s="134"/>
      <c r="E147" s="39"/>
      <c r="F147" s="39"/>
      <c r="G147" s="39"/>
      <c r="H147" s="134"/>
      <c r="I147" s="134"/>
      <c r="J147" s="39"/>
      <c r="K147" s="39"/>
      <c r="M147" s="39"/>
      <c r="N147" s="39"/>
      <c r="O147" s="39"/>
      <c r="P147" s="39"/>
      <c r="Q147" s="39"/>
      <c r="R147" s="134"/>
    </row>
    <row r="148" spans="1:18" ht="15.75">
      <c r="A148" s="39"/>
      <c r="B148" s="39"/>
      <c r="C148" s="134"/>
      <c r="D148" s="134"/>
      <c r="E148" s="39"/>
      <c r="F148" s="39"/>
      <c r="G148" s="39"/>
      <c r="H148" s="134"/>
      <c r="I148" s="134"/>
      <c r="J148" s="39"/>
      <c r="K148" s="39"/>
      <c r="M148" s="39"/>
      <c r="N148" s="39"/>
      <c r="O148" s="39"/>
      <c r="P148" s="39"/>
      <c r="Q148" s="39"/>
      <c r="R148" s="134"/>
    </row>
    <row r="149" spans="1:18" ht="15.75">
      <c r="A149" s="39"/>
      <c r="B149" s="39"/>
      <c r="C149" s="134"/>
      <c r="D149" s="134"/>
      <c r="E149" s="39"/>
      <c r="F149" s="39"/>
      <c r="G149" s="39"/>
      <c r="H149" s="134"/>
      <c r="I149" s="134"/>
      <c r="J149" s="39"/>
      <c r="K149" s="39"/>
      <c r="M149" s="39"/>
      <c r="N149" s="39"/>
      <c r="O149" s="39"/>
      <c r="P149" s="39"/>
      <c r="Q149" s="39"/>
      <c r="R149" s="134"/>
    </row>
    <row r="150" spans="1:18" ht="15.75">
      <c r="A150" s="39"/>
      <c r="B150" s="39"/>
      <c r="C150" s="134"/>
      <c r="D150" s="134"/>
      <c r="E150" s="39"/>
      <c r="F150" s="39"/>
      <c r="G150" s="39"/>
      <c r="H150" s="134"/>
      <c r="I150" s="134"/>
      <c r="J150" s="39"/>
      <c r="K150" s="39"/>
      <c r="M150" s="39"/>
      <c r="N150" s="39"/>
      <c r="O150" s="39"/>
      <c r="P150" s="39"/>
      <c r="Q150" s="39"/>
      <c r="R150" s="134"/>
    </row>
    <row r="151" spans="1:18" ht="15.75">
      <c r="A151" s="39"/>
      <c r="B151" s="39"/>
      <c r="C151" s="134"/>
      <c r="D151" s="134"/>
      <c r="E151" s="39"/>
      <c r="F151" s="39"/>
      <c r="G151" s="39"/>
      <c r="H151" s="134"/>
      <c r="I151" s="134"/>
      <c r="J151" s="39"/>
      <c r="K151" s="39"/>
      <c r="M151" s="39"/>
      <c r="N151" s="39"/>
      <c r="O151" s="39"/>
      <c r="P151" s="39"/>
      <c r="Q151" s="39"/>
      <c r="R151" s="134"/>
    </row>
    <row r="152" spans="1:18" ht="15.75">
      <c r="A152" s="39"/>
      <c r="B152" s="39"/>
      <c r="C152" s="134"/>
      <c r="D152" s="134"/>
      <c r="E152" s="39"/>
      <c r="F152" s="39"/>
      <c r="G152" s="39"/>
      <c r="H152" s="134"/>
      <c r="I152" s="134"/>
      <c r="J152" s="39"/>
      <c r="K152" s="39"/>
      <c r="M152" s="39"/>
      <c r="N152" s="39"/>
      <c r="O152" s="39"/>
      <c r="P152" s="39"/>
      <c r="Q152" s="39"/>
      <c r="R152" s="134"/>
    </row>
    <row r="153" spans="1:18" ht="15.75">
      <c r="A153" s="39"/>
      <c r="B153" s="39"/>
      <c r="C153" s="134"/>
      <c r="D153" s="134"/>
      <c r="E153" s="39"/>
      <c r="F153" s="39"/>
      <c r="G153" s="39"/>
      <c r="H153" s="134"/>
      <c r="I153" s="134"/>
      <c r="J153" s="39"/>
      <c r="K153" s="39"/>
      <c r="M153" s="39"/>
      <c r="N153" s="39"/>
      <c r="O153" s="39"/>
      <c r="P153" s="39"/>
      <c r="Q153" s="39"/>
      <c r="R153" s="134"/>
    </row>
    <row r="154" spans="1:18" ht="15.75">
      <c r="A154" s="39"/>
      <c r="B154" s="39"/>
      <c r="C154" s="134"/>
      <c r="D154" s="134"/>
      <c r="E154" s="39"/>
      <c r="F154" s="39"/>
      <c r="G154" s="39"/>
      <c r="H154" s="134"/>
      <c r="I154" s="134"/>
      <c r="J154" s="39"/>
      <c r="K154" s="39"/>
      <c r="M154" s="39"/>
      <c r="N154" s="39"/>
      <c r="O154" s="39"/>
      <c r="P154" s="39"/>
      <c r="Q154" s="39"/>
      <c r="R154" s="134"/>
    </row>
    <row r="155" spans="1:18" ht="15.75">
      <c r="A155" s="39"/>
      <c r="B155" s="39"/>
      <c r="C155" s="134"/>
      <c r="D155" s="134"/>
      <c r="E155" s="39"/>
      <c r="F155" s="39"/>
      <c r="G155" s="39"/>
      <c r="H155" s="134"/>
      <c r="I155" s="134"/>
      <c r="J155" s="39"/>
      <c r="K155" s="39"/>
      <c r="M155" s="39"/>
      <c r="N155" s="39"/>
      <c r="O155" s="39"/>
      <c r="P155" s="39"/>
      <c r="Q155" s="39"/>
      <c r="R155" s="134"/>
    </row>
    <row r="156" spans="1:18" ht="15.75">
      <c r="A156" s="39"/>
      <c r="B156" s="39"/>
      <c r="C156" s="134"/>
      <c r="D156" s="134"/>
      <c r="E156" s="39"/>
      <c r="F156" s="39"/>
      <c r="G156" s="39"/>
      <c r="H156" s="134"/>
      <c r="I156" s="134"/>
      <c r="J156" s="39"/>
      <c r="K156" s="39"/>
      <c r="M156" s="39"/>
      <c r="N156" s="39"/>
      <c r="O156" s="39"/>
      <c r="P156" s="39"/>
      <c r="Q156" s="39"/>
      <c r="R156" s="134"/>
    </row>
    <row r="157" spans="1:18" ht="15.75">
      <c r="A157" s="39"/>
      <c r="B157" s="39"/>
      <c r="C157" s="134"/>
      <c r="D157" s="134"/>
      <c r="E157" s="39"/>
      <c r="F157" s="39"/>
      <c r="G157" s="39"/>
      <c r="H157" s="134"/>
      <c r="I157" s="134"/>
      <c r="J157" s="39"/>
      <c r="K157" s="39"/>
      <c r="M157" s="39"/>
      <c r="N157" s="39"/>
      <c r="O157" s="39"/>
      <c r="P157" s="39"/>
      <c r="Q157" s="39"/>
      <c r="R157" s="134"/>
    </row>
    <row r="158" spans="1:18" ht="15.75">
      <c r="A158" s="39"/>
      <c r="B158" s="39"/>
      <c r="C158" s="134"/>
      <c r="D158" s="134"/>
      <c r="E158" s="39"/>
      <c r="F158" s="39"/>
      <c r="G158" s="39"/>
      <c r="H158" s="134"/>
      <c r="I158" s="134"/>
      <c r="J158" s="39"/>
      <c r="K158" s="39"/>
      <c r="M158" s="39"/>
      <c r="N158" s="39"/>
      <c r="O158" s="39"/>
      <c r="P158" s="39"/>
      <c r="Q158" s="39"/>
      <c r="R158" s="134"/>
    </row>
    <row r="159" spans="1:22" ht="15.75">
      <c r="A159" s="39"/>
      <c r="B159" s="39"/>
      <c r="C159" s="134"/>
      <c r="D159" s="134"/>
      <c r="E159" s="134"/>
      <c r="F159" s="134"/>
      <c r="G159" s="134"/>
      <c r="H159" s="134"/>
      <c r="I159" s="134"/>
      <c r="J159" s="134"/>
      <c r="K159" s="134"/>
      <c r="L159" s="134"/>
      <c r="M159" s="134"/>
      <c r="N159" s="134"/>
      <c r="O159" s="134"/>
      <c r="P159" s="134"/>
      <c r="Q159" s="134"/>
      <c r="R159" s="134"/>
      <c r="S159" s="134"/>
      <c r="T159" s="134"/>
      <c r="U159" s="134"/>
      <c r="V159" s="134"/>
    </row>
    <row r="160" spans="1:22" ht="15.75">
      <c r="A160" s="39"/>
      <c r="B160" s="39"/>
      <c r="C160" s="134"/>
      <c r="D160" s="134"/>
      <c r="E160" s="134"/>
      <c r="F160" s="134"/>
      <c r="G160" s="134"/>
      <c r="H160" s="134"/>
      <c r="I160" s="134"/>
      <c r="J160" s="134"/>
      <c r="K160" s="134"/>
      <c r="L160" s="134"/>
      <c r="M160" s="134"/>
      <c r="N160" s="134"/>
      <c r="O160" s="134"/>
      <c r="P160" s="134"/>
      <c r="Q160" s="134"/>
      <c r="R160" s="134"/>
      <c r="S160" s="134"/>
      <c r="T160" s="134"/>
      <c r="U160" s="134"/>
      <c r="V160" s="134"/>
    </row>
    <row r="161" spans="1:22" ht="15.75">
      <c r="A161" s="39"/>
      <c r="B161" s="39"/>
      <c r="C161" s="134"/>
      <c r="D161" s="134"/>
      <c r="E161" s="134"/>
      <c r="F161" s="134"/>
      <c r="G161" s="134"/>
      <c r="H161" s="134"/>
      <c r="I161" s="134"/>
      <c r="J161" s="134"/>
      <c r="K161" s="134"/>
      <c r="L161" s="134"/>
      <c r="M161" s="134"/>
      <c r="N161" s="134"/>
      <c r="O161" s="134"/>
      <c r="P161" s="134"/>
      <c r="Q161" s="134"/>
      <c r="R161" s="134"/>
      <c r="S161" s="134"/>
      <c r="T161" s="134"/>
      <c r="U161" s="134"/>
      <c r="V161" s="134"/>
    </row>
    <row r="162" spans="1:22" ht="15.75">
      <c r="A162" s="39"/>
      <c r="B162" s="39"/>
      <c r="C162" s="134"/>
      <c r="D162" s="134"/>
      <c r="E162" s="134"/>
      <c r="F162" s="134"/>
      <c r="G162" s="134"/>
      <c r="H162" s="134"/>
      <c r="I162" s="134"/>
      <c r="J162" s="134"/>
      <c r="K162" s="134"/>
      <c r="L162" s="134"/>
      <c r="M162" s="134"/>
      <c r="N162" s="134"/>
      <c r="O162" s="134"/>
      <c r="P162" s="134"/>
      <c r="Q162" s="134"/>
      <c r="R162" s="134"/>
      <c r="S162" s="134"/>
      <c r="T162" s="134"/>
      <c r="U162" s="134"/>
      <c r="V162" s="134"/>
    </row>
    <row r="163" spans="1:22" ht="15.75">
      <c r="A163" s="39"/>
      <c r="B163" s="39"/>
      <c r="C163" s="134"/>
      <c r="D163" s="134"/>
      <c r="E163" s="134"/>
      <c r="F163" s="134"/>
      <c r="G163" s="134"/>
      <c r="H163" s="134"/>
      <c r="I163" s="134"/>
      <c r="J163" s="134"/>
      <c r="K163" s="134"/>
      <c r="L163" s="134"/>
      <c r="M163" s="134"/>
      <c r="N163" s="134"/>
      <c r="O163" s="134"/>
      <c r="P163" s="134"/>
      <c r="Q163" s="134"/>
      <c r="R163" s="134"/>
      <c r="S163" s="134"/>
      <c r="T163" s="134"/>
      <c r="U163" s="134"/>
      <c r="V163" s="134"/>
    </row>
    <row r="164" spans="1:22" ht="15.75">
      <c r="A164" s="39"/>
      <c r="B164" s="39"/>
      <c r="C164" s="134"/>
      <c r="D164" s="134"/>
      <c r="E164" s="134"/>
      <c r="F164" s="134"/>
      <c r="G164" s="134"/>
      <c r="H164" s="134"/>
      <c r="I164" s="134"/>
      <c r="J164" s="134"/>
      <c r="K164" s="134"/>
      <c r="L164" s="134"/>
      <c r="M164" s="134"/>
      <c r="N164" s="134"/>
      <c r="O164" s="134"/>
      <c r="P164" s="134"/>
      <c r="Q164" s="134"/>
      <c r="R164" s="134"/>
      <c r="S164" s="134"/>
      <c r="T164" s="134"/>
      <c r="U164" s="134"/>
      <c r="V164" s="134"/>
    </row>
    <row r="165" spans="1:22" ht="15.75">
      <c r="A165" s="39"/>
      <c r="B165" s="39"/>
      <c r="C165" s="134"/>
      <c r="D165" s="134"/>
      <c r="E165" s="134"/>
      <c r="F165" s="134"/>
      <c r="G165" s="134"/>
      <c r="H165" s="134"/>
      <c r="I165" s="134"/>
      <c r="J165" s="134"/>
      <c r="K165" s="134"/>
      <c r="L165" s="134"/>
      <c r="M165" s="134"/>
      <c r="N165" s="134"/>
      <c r="O165" s="134"/>
      <c r="P165" s="134"/>
      <c r="Q165" s="134"/>
      <c r="R165" s="134"/>
      <c r="S165" s="134"/>
      <c r="T165" s="134"/>
      <c r="U165" s="134"/>
      <c r="V165" s="134"/>
    </row>
    <row r="166" spans="1:22" ht="15.75">
      <c r="A166" s="39"/>
      <c r="B166" s="39"/>
      <c r="C166" s="134"/>
      <c r="D166" s="134"/>
      <c r="E166" s="134"/>
      <c r="F166" s="134"/>
      <c r="G166" s="134"/>
      <c r="H166" s="134"/>
      <c r="I166" s="134"/>
      <c r="J166" s="134"/>
      <c r="K166" s="134"/>
      <c r="L166" s="134"/>
      <c r="M166" s="134"/>
      <c r="N166" s="134"/>
      <c r="O166" s="134"/>
      <c r="P166" s="134"/>
      <c r="Q166" s="134"/>
      <c r="R166" s="134"/>
      <c r="S166" s="134"/>
      <c r="T166" s="134"/>
      <c r="U166" s="134"/>
      <c r="V166" s="134"/>
    </row>
    <row r="167" spans="1:22" ht="15.75">
      <c r="A167" s="39"/>
      <c r="B167" s="39"/>
      <c r="C167" s="134"/>
      <c r="D167" s="134"/>
      <c r="E167" s="134"/>
      <c r="F167" s="134"/>
      <c r="G167" s="134"/>
      <c r="H167" s="134"/>
      <c r="I167" s="134"/>
      <c r="J167" s="134"/>
      <c r="K167" s="134"/>
      <c r="L167" s="134"/>
      <c r="M167" s="134"/>
      <c r="N167" s="134"/>
      <c r="O167" s="134"/>
      <c r="P167" s="134"/>
      <c r="Q167" s="134"/>
      <c r="R167" s="134"/>
      <c r="S167" s="134"/>
      <c r="T167" s="134"/>
      <c r="U167" s="134"/>
      <c r="V167" s="134"/>
    </row>
    <row r="168" spans="1:22" ht="15.75">
      <c r="A168" s="39"/>
      <c r="B168" s="39"/>
      <c r="C168" s="134"/>
      <c r="D168" s="134"/>
      <c r="E168" s="134"/>
      <c r="F168" s="134"/>
      <c r="G168" s="134"/>
      <c r="H168" s="134"/>
      <c r="I168" s="134"/>
      <c r="J168" s="134"/>
      <c r="K168" s="134"/>
      <c r="L168" s="134"/>
      <c r="M168" s="134"/>
      <c r="N168" s="134"/>
      <c r="O168" s="134"/>
      <c r="P168" s="134"/>
      <c r="Q168" s="134"/>
      <c r="R168" s="134"/>
      <c r="S168" s="134"/>
      <c r="T168" s="134"/>
      <c r="U168" s="134"/>
      <c r="V168" s="134"/>
    </row>
    <row r="169" spans="1:22" ht="15.75">
      <c r="A169" s="39"/>
      <c r="B169" s="39"/>
      <c r="C169" s="134"/>
      <c r="D169" s="134"/>
      <c r="E169" s="134"/>
      <c r="F169" s="134"/>
      <c r="G169" s="134"/>
      <c r="H169" s="134"/>
      <c r="I169" s="134"/>
      <c r="J169" s="134"/>
      <c r="K169" s="134"/>
      <c r="L169" s="134"/>
      <c r="M169" s="134"/>
      <c r="N169" s="134"/>
      <c r="O169" s="134"/>
      <c r="P169" s="134"/>
      <c r="Q169" s="134"/>
      <c r="R169" s="134"/>
      <c r="S169" s="134"/>
      <c r="T169" s="134"/>
      <c r="U169" s="134"/>
      <c r="V169" s="134"/>
    </row>
    <row r="170" spans="1:22" ht="15.75">
      <c r="A170" s="39"/>
      <c r="B170" s="39"/>
      <c r="C170" s="134"/>
      <c r="D170" s="134"/>
      <c r="E170" s="134"/>
      <c r="F170" s="134"/>
      <c r="G170" s="134"/>
      <c r="H170" s="134"/>
      <c r="I170" s="134"/>
      <c r="J170" s="134"/>
      <c r="K170" s="134"/>
      <c r="L170" s="134"/>
      <c r="M170" s="134"/>
      <c r="N170" s="134"/>
      <c r="O170" s="134"/>
      <c r="P170" s="134"/>
      <c r="Q170" s="134"/>
      <c r="R170" s="134"/>
      <c r="S170" s="134"/>
      <c r="T170" s="134"/>
      <c r="U170" s="134"/>
      <c r="V170" s="134"/>
    </row>
    <row r="171" spans="1:22" ht="15.75">
      <c r="A171" s="39"/>
      <c r="B171" s="39"/>
      <c r="C171" s="134"/>
      <c r="D171" s="134"/>
      <c r="E171" s="134"/>
      <c r="F171" s="134"/>
      <c r="G171" s="134"/>
      <c r="H171" s="134"/>
      <c r="I171" s="134"/>
      <c r="J171" s="134"/>
      <c r="K171" s="134"/>
      <c r="L171" s="134"/>
      <c r="M171" s="134"/>
      <c r="N171" s="134"/>
      <c r="O171" s="134"/>
      <c r="P171" s="134"/>
      <c r="Q171" s="134"/>
      <c r="R171" s="134"/>
      <c r="S171" s="134"/>
      <c r="T171" s="134"/>
      <c r="U171" s="134"/>
      <c r="V171" s="134"/>
    </row>
    <row r="172" spans="1:22" ht="15.75">
      <c r="A172" s="39"/>
      <c r="B172" s="39"/>
      <c r="C172" s="134"/>
      <c r="D172" s="134"/>
      <c r="E172" s="134"/>
      <c r="F172" s="134"/>
      <c r="G172" s="134"/>
      <c r="H172" s="134"/>
      <c r="I172" s="134"/>
      <c r="J172" s="134"/>
      <c r="K172" s="134"/>
      <c r="L172" s="134"/>
      <c r="M172" s="134"/>
      <c r="N172" s="134"/>
      <c r="O172" s="134"/>
      <c r="P172" s="134"/>
      <c r="Q172" s="134"/>
      <c r="R172" s="134"/>
      <c r="S172" s="134"/>
      <c r="T172" s="134"/>
      <c r="U172" s="134"/>
      <c r="V172" s="134"/>
    </row>
    <row r="173" spans="1:22" ht="15.75">
      <c r="A173" s="39"/>
      <c r="B173" s="39"/>
      <c r="C173" s="134"/>
      <c r="D173" s="134"/>
      <c r="E173" s="134"/>
      <c r="F173" s="134"/>
      <c r="G173" s="134"/>
      <c r="H173" s="134"/>
      <c r="I173" s="134"/>
      <c r="J173" s="134"/>
      <c r="K173" s="134"/>
      <c r="L173" s="134"/>
      <c r="M173" s="134"/>
      <c r="N173" s="134"/>
      <c r="O173" s="134"/>
      <c r="P173" s="134"/>
      <c r="Q173" s="134"/>
      <c r="R173" s="134"/>
      <c r="S173" s="134"/>
      <c r="T173" s="134"/>
      <c r="U173" s="134"/>
      <c r="V173" s="134"/>
    </row>
    <row r="174" spans="1:18" ht="15.75">
      <c r="A174" s="39"/>
      <c r="B174" s="39"/>
      <c r="C174" s="134"/>
      <c r="D174" s="134"/>
      <c r="E174" s="39"/>
      <c r="F174" s="39"/>
      <c r="G174" s="39"/>
      <c r="H174" s="134"/>
      <c r="I174" s="134"/>
      <c r="J174" s="39"/>
      <c r="K174" s="39"/>
      <c r="M174" s="39"/>
      <c r="N174" s="39"/>
      <c r="O174" s="39"/>
      <c r="P174" s="39"/>
      <c r="Q174" s="39"/>
      <c r="R174" s="134"/>
    </row>
    <row r="175" spans="1:18" ht="15.75">
      <c r="A175" s="39"/>
      <c r="B175" s="39"/>
      <c r="C175" s="134"/>
      <c r="D175" s="134"/>
      <c r="E175" s="39"/>
      <c r="F175" s="39"/>
      <c r="G175" s="39"/>
      <c r="H175" s="134"/>
      <c r="I175" s="134"/>
      <c r="J175" s="39"/>
      <c r="K175" s="39"/>
      <c r="M175" s="39"/>
      <c r="N175" s="39"/>
      <c r="O175" s="39"/>
      <c r="P175" s="39"/>
      <c r="Q175" s="39"/>
      <c r="R175" s="134"/>
    </row>
    <row r="176" spans="1:18" ht="15.75">
      <c r="A176" s="39"/>
      <c r="B176" s="39"/>
      <c r="C176" s="134"/>
      <c r="D176" s="134"/>
      <c r="E176" s="39"/>
      <c r="F176" s="39"/>
      <c r="G176" s="39"/>
      <c r="H176" s="134"/>
      <c r="I176" s="134"/>
      <c r="J176" s="39"/>
      <c r="K176" s="39"/>
      <c r="M176" s="39"/>
      <c r="N176" s="39"/>
      <c r="O176" s="39"/>
      <c r="P176" s="39"/>
      <c r="Q176" s="39"/>
      <c r="R176" s="134"/>
    </row>
    <row r="177" spans="1:18" ht="15.75">
      <c r="A177" s="39"/>
      <c r="B177" s="39"/>
      <c r="C177" s="134"/>
      <c r="D177" s="134"/>
      <c r="E177" s="39"/>
      <c r="F177" s="39"/>
      <c r="G177" s="39"/>
      <c r="H177" s="134"/>
      <c r="I177" s="134"/>
      <c r="J177" s="39"/>
      <c r="K177" s="39"/>
      <c r="M177" s="39"/>
      <c r="N177" s="39"/>
      <c r="O177" s="39"/>
      <c r="P177" s="39"/>
      <c r="Q177" s="39"/>
      <c r="R177" s="134"/>
    </row>
    <row r="178" spans="1:18" ht="15.75">
      <c r="A178" s="39"/>
      <c r="B178" s="39"/>
      <c r="C178" s="134"/>
      <c r="D178" s="134"/>
      <c r="E178" s="39"/>
      <c r="F178" s="39"/>
      <c r="G178" s="39"/>
      <c r="H178" s="134"/>
      <c r="I178" s="134"/>
      <c r="J178" s="39"/>
      <c r="K178" s="39"/>
      <c r="M178" s="39"/>
      <c r="N178" s="39"/>
      <c r="O178" s="39"/>
      <c r="P178" s="39"/>
      <c r="Q178" s="39"/>
      <c r="R178" s="134"/>
    </row>
    <row r="179" spans="1:18" ht="15.75">
      <c r="A179" s="39"/>
      <c r="B179" s="39"/>
      <c r="C179" s="134"/>
      <c r="D179" s="134"/>
      <c r="E179" s="39"/>
      <c r="F179" s="39"/>
      <c r="G179" s="39"/>
      <c r="H179" s="134"/>
      <c r="I179" s="134"/>
      <c r="J179" s="39"/>
      <c r="K179" s="39"/>
      <c r="M179" s="39"/>
      <c r="N179" s="39"/>
      <c r="O179" s="39"/>
      <c r="P179" s="39"/>
      <c r="Q179" s="39"/>
      <c r="R179" s="134"/>
    </row>
    <row r="180" spans="1:18" ht="15.75">
      <c r="A180" s="39"/>
      <c r="B180" s="39"/>
      <c r="C180" s="134"/>
      <c r="D180" s="134"/>
      <c r="E180" s="39"/>
      <c r="F180" s="39"/>
      <c r="G180" s="39"/>
      <c r="H180" s="134"/>
      <c r="I180" s="134"/>
      <c r="J180" s="39"/>
      <c r="K180" s="39"/>
      <c r="M180" s="39"/>
      <c r="N180" s="39"/>
      <c r="O180" s="39"/>
      <c r="P180" s="39"/>
      <c r="Q180" s="39"/>
      <c r="R180" s="134"/>
    </row>
    <row r="181" spans="1:18" ht="15.75">
      <c r="A181" s="39"/>
      <c r="B181" s="39"/>
      <c r="C181" s="134"/>
      <c r="D181" s="134"/>
      <c r="E181" s="39"/>
      <c r="F181" s="39"/>
      <c r="G181" s="39"/>
      <c r="H181" s="134"/>
      <c r="I181" s="134"/>
      <c r="J181" s="39"/>
      <c r="K181" s="39"/>
      <c r="M181" s="39"/>
      <c r="N181" s="39"/>
      <c r="O181" s="39"/>
      <c r="P181" s="39"/>
      <c r="Q181" s="39"/>
      <c r="R181" s="134"/>
    </row>
    <row r="182" spans="1:18" ht="15.75">
      <c r="A182" s="39"/>
      <c r="B182" s="39"/>
      <c r="C182" s="134"/>
      <c r="D182" s="134"/>
      <c r="E182" s="39"/>
      <c r="F182" s="39"/>
      <c r="G182" s="39"/>
      <c r="H182" s="134"/>
      <c r="I182" s="134"/>
      <c r="J182" s="39"/>
      <c r="K182" s="39"/>
      <c r="M182" s="39"/>
      <c r="N182" s="39"/>
      <c r="O182" s="39"/>
      <c r="P182" s="39"/>
      <c r="Q182" s="39"/>
      <c r="R182" s="134"/>
    </row>
    <row r="183" spans="1:18" ht="15.75">
      <c r="A183" s="39"/>
      <c r="B183" s="39"/>
      <c r="C183" s="134"/>
      <c r="D183" s="134"/>
      <c r="E183" s="39"/>
      <c r="F183" s="39"/>
      <c r="G183" s="39"/>
      <c r="H183" s="134"/>
      <c r="I183" s="134"/>
      <c r="J183" s="39"/>
      <c r="K183" s="39"/>
      <c r="M183" s="39"/>
      <c r="N183" s="39"/>
      <c r="O183" s="39"/>
      <c r="P183" s="39"/>
      <c r="Q183" s="39"/>
      <c r="R183" s="134"/>
    </row>
    <row r="184" spans="1:18" ht="15.75">
      <c r="A184" s="39"/>
      <c r="B184" s="39"/>
      <c r="C184" s="134"/>
      <c r="D184" s="134"/>
      <c r="E184" s="39"/>
      <c r="F184" s="39"/>
      <c r="G184" s="39"/>
      <c r="H184" s="134"/>
      <c r="I184" s="134"/>
      <c r="J184" s="39"/>
      <c r="K184" s="39"/>
      <c r="M184" s="39"/>
      <c r="N184" s="39"/>
      <c r="O184" s="39"/>
      <c r="P184" s="39"/>
      <c r="Q184" s="39"/>
      <c r="R184" s="134"/>
    </row>
    <row r="185" spans="1:18" ht="15.75">
      <c r="A185" s="39"/>
      <c r="B185" s="39"/>
      <c r="C185" s="134"/>
      <c r="D185" s="134"/>
      <c r="E185" s="39"/>
      <c r="F185" s="39"/>
      <c r="G185" s="39"/>
      <c r="H185" s="134"/>
      <c r="I185" s="134"/>
      <c r="J185" s="39"/>
      <c r="K185" s="39"/>
      <c r="M185" s="39"/>
      <c r="N185" s="39"/>
      <c r="O185" s="39"/>
      <c r="P185" s="39"/>
      <c r="Q185" s="39"/>
      <c r="R185" s="134"/>
    </row>
    <row r="186" spans="1:18" ht="15.75">
      <c r="A186" s="39"/>
      <c r="B186" s="39"/>
      <c r="C186" s="134"/>
      <c r="D186" s="134"/>
      <c r="E186" s="39"/>
      <c r="F186" s="39"/>
      <c r="G186" s="39"/>
      <c r="H186" s="134"/>
      <c r="I186" s="134"/>
      <c r="J186" s="39"/>
      <c r="K186" s="39"/>
      <c r="M186" s="39"/>
      <c r="N186" s="39"/>
      <c r="O186" s="39"/>
      <c r="P186" s="39"/>
      <c r="Q186" s="39"/>
      <c r="R186" s="134"/>
    </row>
    <row r="187" spans="1:18" ht="15.75">
      <c r="A187" s="39"/>
      <c r="B187" s="39"/>
      <c r="C187" s="134"/>
      <c r="D187" s="134"/>
      <c r="E187" s="39"/>
      <c r="F187" s="39"/>
      <c r="G187" s="39"/>
      <c r="H187" s="134"/>
      <c r="I187" s="134"/>
      <c r="J187" s="39"/>
      <c r="K187" s="39"/>
      <c r="M187" s="39"/>
      <c r="N187" s="39"/>
      <c r="O187" s="39"/>
      <c r="P187" s="39"/>
      <c r="Q187" s="39"/>
      <c r="R187" s="134"/>
    </row>
    <row r="188" spans="1:18" ht="15.75">
      <c r="A188" s="39"/>
      <c r="B188" s="39"/>
      <c r="C188" s="134"/>
      <c r="D188" s="134"/>
      <c r="E188" s="39"/>
      <c r="F188" s="39"/>
      <c r="G188" s="39"/>
      <c r="H188" s="134"/>
      <c r="I188" s="134"/>
      <c r="J188" s="39"/>
      <c r="K188" s="39"/>
      <c r="M188" s="39"/>
      <c r="N188" s="39"/>
      <c r="O188" s="39"/>
      <c r="P188" s="39"/>
      <c r="Q188" s="39"/>
      <c r="R188" s="134"/>
    </row>
    <row r="189" spans="1:18" ht="15.75">
      <c r="A189" s="39"/>
      <c r="B189" s="39"/>
      <c r="C189" s="134"/>
      <c r="D189" s="134"/>
      <c r="E189" s="39"/>
      <c r="F189" s="39"/>
      <c r="G189" s="39"/>
      <c r="H189" s="134"/>
      <c r="I189" s="134"/>
      <c r="J189" s="39"/>
      <c r="K189" s="39"/>
      <c r="M189" s="39"/>
      <c r="N189" s="39"/>
      <c r="O189" s="39"/>
      <c r="P189" s="39"/>
      <c r="Q189" s="39"/>
      <c r="R189" s="134"/>
    </row>
    <row r="190" spans="1:18" ht="15.75">
      <c r="A190" s="39"/>
      <c r="B190" s="39"/>
      <c r="C190" s="134"/>
      <c r="D190" s="134"/>
      <c r="E190" s="39"/>
      <c r="F190" s="39"/>
      <c r="G190" s="39"/>
      <c r="H190" s="134"/>
      <c r="I190" s="134"/>
      <c r="J190" s="39"/>
      <c r="K190" s="39"/>
      <c r="M190" s="39"/>
      <c r="N190" s="39"/>
      <c r="O190" s="39"/>
      <c r="P190" s="39"/>
      <c r="Q190" s="39"/>
      <c r="R190" s="134"/>
    </row>
    <row r="191" spans="1:18" ht="15.75">
      <c r="A191" s="39"/>
      <c r="B191" s="39"/>
      <c r="C191" s="134"/>
      <c r="D191" s="134"/>
      <c r="E191" s="39"/>
      <c r="F191" s="39"/>
      <c r="G191" s="39"/>
      <c r="H191" s="134"/>
      <c r="I191" s="134"/>
      <c r="J191" s="39"/>
      <c r="K191" s="39"/>
      <c r="M191" s="39"/>
      <c r="N191" s="39"/>
      <c r="O191" s="39"/>
      <c r="P191" s="39"/>
      <c r="Q191" s="39"/>
      <c r="R191" s="134"/>
    </row>
    <row r="192" spans="1:18" ht="15.75">
      <c r="A192" s="39"/>
      <c r="B192" s="39"/>
      <c r="C192" s="134"/>
      <c r="D192" s="134"/>
      <c r="E192" s="39"/>
      <c r="F192" s="39"/>
      <c r="G192" s="39"/>
      <c r="H192" s="134"/>
      <c r="I192" s="134"/>
      <c r="J192" s="39"/>
      <c r="K192" s="39"/>
      <c r="M192" s="39"/>
      <c r="N192" s="39"/>
      <c r="O192" s="39"/>
      <c r="P192" s="39"/>
      <c r="Q192" s="39"/>
      <c r="R192" s="134"/>
    </row>
    <row r="193" spans="1:18" ht="15.75">
      <c r="A193" s="39"/>
      <c r="B193" s="39"/>
      <c r="C193" s="134"/>
      <c r="D193" s="134"/>
      <c r="E193" s="39"/>
      <c r="F193" s="39"/>
      <c r="G193" s="39"/>
      <c r="H193" s="134"/>
      <c r="I193" s="134"/>
      <c r="J193" s="39"/>
      <c r="K193" s="39"/>
      <c r="M193" s="39"/>
      <c r="N193" s="39"/>
      <c r="O193" s="39"/>
      <c r="P193" s="39"/>
      <c r="Q193" s="39"/>
      <c r="R193" s="134"/>
    </row>
    <row r="194" spans="1:18" ht="15.75">
      <c r="A194" s="39"/>
      <c r="B194" s="39"/>
      <c r="C194" s="134"/>
      <c r="D194" s="134"/>
      <c r="E194" s="39"/>
      <c r="F194" s="39"/>
      <c r="G194" s="39"/>
      <c r="H194" s="134"/>
      <c r="I194" s="134"/>
      <c r="J194" s="39"/>
      <c r="K194" s="39"/>
      <c r="M194" s="39"/>
      <c r="N194" s="39"/>
      <c r="O194" s="39"/>
      <c r="P194" s="39"/>
      <c r="Q194" s="39"/>
      <c r="R194" s="134"/>
    </row>
    <row r="195" spans="1:18" ht="15.75">
      <c r="A195" s="39"/>
      <c r="B195" s="39"/>
      <c r="C195" s="134"/>
      <c r="D195" s="134"/>
      <c r="E195" s="39"/>
      <c r="F195" s="39"/>
      <c r="G195" s="39"/>
      <c r="H195" s="134"/>
      <c r="I195" s="134"/>
      <c r="J195" s="39"/>
      <c r="K195" s="39"/>
      <c r="M195" s="39"/>
      <c r="N195" s="39"/>
      <c r="O195" s="39"/>
      <c r="P195" s="39"/>
      <c r="Q195" s="39"/>
      <c r="R195" s="134"/>
    </row>
    <row r="196" spans="1:18" ht="15.75">
      <c r="A196" s="39"/>
      <c r="B196" s="39"/>
      <c r="C196" s="134"/>
      <c r="D196" s="134"/>
      <c r="E196" s="39"/>
      <c r="F196" s="39"/>
      <c r="G196" s="39"/>
      <c r="H196" s="134"/>
      <c r="I196" s="134"/>
      <c r="J196" s="39"/>
      <c r="K196" s="39"/>
      <c r="M196" s="39"/>
      <c r="N196" s="39"/>
      <c r="O196" s="39"/>
      <c r="P196" s="39"/>
      <c r="Q196" s="39"/>
      <c r="R196" s="134"/>
    </row>
    <row r="197" spans="1:18" ht="15.75">
      <c r="A197" s="39"/>
      <c r="B197" s="39"/>
      <c r="C197" s="134"/>
      <c r="D197" s="134"/>
      <c r="E197" s="39"/>
      <c r="F197" s="39"/>
      <c r="G197" s="39"/>
      <c r="H197" s="134"/>
      <c r="I197" s="134"/>
      <c r="J197" s="39"/>
      <c r="K197" s="39"/>
      <c r="M197" s="39"/>
      <c r="N197" s="39"/>
      <c r="O197" s="39"/>
      <c r="P197" s="39"/>
      <c r="Q197" s="39"/>
      <c r="R197" s="134"/>
    </row>
    <row r="198" spans="1:18" ht="15.75">
      <c r="A198" s="39"/>
      <c r="B198" s="39"/>
      <c r="C198" s="134"/>
      <c r="D198" s="134"/>
      <c r="E198" s="39"/>
      <c r="F198" s="39"/>
      <c r="G198" s="39"/>
      <c r="H198" s="134"/>
      <c r="I198" s="134"/>
      <c r="J198" s="39"/>
      <c r="K198" s="39"/>
      <c r="M198" s="39"/>
      <c r="N198" s="39"/>
      <c r="O198" s="39"/>
      <c r="P198" s="39"/>
      <c r="Q198" s="39"/>
      <c r="R198" s="134"/>
    </row>
    <row r="199" spans="1:18" ht="15.75">
      <c r="A199" s="39"/>
      <c r="B199" s="39"/>
      <c r="C199" s="134"/>
      <c r="D199" s="134"/>
      <c r="E199" s="39"/>
      <c r="F199" s="39"/>
      <c r="G199" s="39"/>
      <c r="H199" s="134"/>
      <c r="I199" s="134"/>
      <c r="J199" s="39"/>
      <c r="K199" s="39"/>
      <c r="M199" s="39"/>
      <c r="N199" s="39"/>
      <c r="O199" s="39"/>
      <c r="P199" s="39"/>
      <c r="Q199" s="39"/>
      <c r="R199" s="134"/>
    </row>
    <row r="200" spans="1:18" ht="15.75">
      <c r="A200" s="39"/>
      <c r="B200" s="39"/>
      <c r="C200" s="134"/>
      <c r="D200" s="134"/>
      <c r="E200" s="39"/>
      <c r="F200" s="39"/>
      <c r="G200" s="39"/>
      <c r="H200" s="134"/>
      <c r="I200" s="134"/>
      <c r="J200" s="39"/>
      <c r="K200" s="39"/>
      <c r="M200" s="39"/>
      <c r="N200" s="39"/>
      <c r="O200" s="39"/>
      <c r="P200" s="39"/>
      <c r="Q200" s="39"/>
      <c r="R200" s="134"/>
    </row>
    <row r="201" spans="1:18" ht="15.75">
      <c r="A201" s="39"/>
      <c r="B201" s="39"/>
      <c r="C201" s="134"/>
      <c r="D201" s="134"/>
      <c r="E201" s="39"/>
      <c r="F201" s="39"/>
      <c r="G201" s="39"/>
      <c r="H201" s="134"/>
      <c r="I201" s="134"/>
      <c r="J201" s="39"/>
      <c r="K201" s="39"/>
      <c r="M201" s="39"/>
      <c r="N201" s="39"/>
      <c r="O201" s="39"/>
      <c r="P201" s="39"/>
      <c r="Q201" s="39"/>
      <c r="R201" s="134"/>
    </row>
    <row r="202" spans="1:18" ht="15.75">
      <c r="A202" s="39"/>
      <c r="B202" s="39"/>
      <c r="C202" s="134"/>
      <c r="D202" s="134"/>
      <c r="E202" s="39"/>
      <c r="F202" s="39"/>
      <c r="G202" s="39"/>
      <c r="H202" s="134"/>
      <c r="I202" s="134"/>
      <c r="J202" s="39"/>
      <c r="K202" s="39"/>
      <c r="M202" s="39"/>
      <c r="N202" s="39"/>
      <c r="O202" s="39"/>
      <c r="P202" s="39"/>
      <c r="Q202" s="39"/>
      <c r="R202" s="134"/>
    </row>
    <row r="203" spans="1:18" ht="15.75">
      <c r="A203" s="39"/>
      <c r="B203" s="39"/>
      <c r="C203" s="134"/>
      <c r="D203" s="134"/>
      <c r="E203" s="39"/>
      <c r="F203" s="39"/>
      <c r="G203" s="39"/>
      <c r="H203" s="134"/>
      <c r="I203" s="134"/>
      <c r="J203" s="39"/>
      <c r="K203" s="39"/>
      <c r="M203" s="39"/>
      <c r="N203" s="39"/>
      <c r="O203" s="39"/>
      <c r="P203" s="39"/>
      <c r="Q203" s="39"/>
      <c r="R203" s="134"/>
    </row>
    <row r="204" spans="1:18" ht="15.75">
      <c r="A204" s="39"/>
      <c r="B204" s="39"/>
      <c r="C204" s="134"/>
      <c r="D204" s="134"/>
      <c r="E204" s="39"/>
      <c r="F204" s="39"/>
      <c r="G204" s="39"/>
      <c r="H204" s="134"/>
      <c r="I204" s="134"/>
      <c r="J204" s="39"/>
      <c r="K204" s="39"/>
      <c r="M204" s="39"/>
      <c r="N204" s="39"/>
      <c r="O204" s="39"/>
      <c r="P204" s="39"/>
      <c r="Q204" s="39"/>
      <c r="R204" s="134"/>
    </row>
    <row r="205" spans="1:18" ht="15.75">
      <c r="A205" s="39"/>
      <c r="B205" s="39"/>
      <c r="C205" s="134"/>
      <c r="D205" s="134"/>
      <c r="E205" s="39"/>
      <c r="F205" s="39"/>
      <c r="G205" s="39"/>
      <c r="H205" s="134"/>
      <c r="I205" s="134"/>
      <c r="J205" s="39"/>
      <c r="K205" s="39"/>
      <c r="M205" s="39"/>
      <c r="N205" s="39"/>
      <c r="O205" s="39"/>
      <c r="P205" s="39"/>
      <c r="Q205" s="39"/>
      <c r="R205" s="134"/>
    </row>
    <row r="206" spans="1:18" ht="15.75">
      <c r="A206" s="39"/>
      <c r="B206" s="39"/>
      <c r="C206" s="134"/>
      <c r="D206" s="134"/>
      <c r="E206" s="39"/>
      <c r="F206" s="39"/>
      <c r="G206" s="39"/>
      <c r="H206" s="134"/>
      <c r="I206" s="134"/>
      <c r="J206" s="39"/>
      <c r="K206" s="39"/>
      <c r="M206" s="39"/>
      <c r="N206" s="39"/>
      <c r="O206" s="39"/>
      <c r="P206" s="39"/>
      <c r="Q206" s="39"/>
      <c r="R206" s="134"/>
    </row>
    <row r="207" spans="1:18" ht="15.75">
      <c r="A207" s="39"/>
      <c r="B207" s="39"/>
      <c r="C207" s="134"/>
      <c r="D207" s="134"/>
      <c r="E207" s="39"/>
      <c r="F207" s="39"/>
      <c r="G207" s="39"/>
      <c r="H207" s="134"/>
      <c r="I207" s="134"/>
      <c r="J207" s="39"/>
      <c r="K207" s="39"/>
      <c r="M207" s="39"/>
      <c r="N207" s="39"/>
      <c r="O207" s="39"/>
      <c r="P207" s="39"/>
      <c r="Q207" s="39"/>
      <c r="R207" s="134"/>
    </row>
    <row r="208" spans="1:18" ht="15.75">
      <c r="A208" s="39"/>
      <c r="B208" s="39"/>
      <c r="C208" s="134"/>
      <c r="D208" s="134"/>
      <c r="E208" s="39"/>
      <c r="F208" s="39"/>
      <c r="G208" s="39"/>
      <c r="H208" s="134"/>
      <c r="I208" s="134"/>
      <c r="J208" s="39"/>
      <c r="K208" s="39"/>
      <c r="M208" s="39"/>
      <c r="N208" s="39"/>
      <c r="O208" s="39"/>
      <c r="P208" s="39"/>
      <c r="Q208" s="39"/>
      <c r="R208" s="134"/>
    </row>
    <row r="209" spans="1:18" ht="15.75">
      <c r="A209" s="39"/>
      <c r="B209" s="39"/>
      <c r="C209" s="134"/>
      <c r="D209" s="134"/>
      <c r="E209" s="39"/>
      <c r="F209" s="39"/>
      <c r="G209" s="39"/>
      <c r="H209" s="134"/>
      <c r="I209" s="134"/>
      <c r="J209" s="39"/>
      <c r="K209" s="39"/>
      <c r="M209" s="39"/>
      <c r="N209" s="39"/>
      <c r="O209" s="39"/>
      <c r="P209" s="39"/>
      <c r="Q209" s="39"/>
      <c r="R209" s="134"/>
    </row>
    <row r="210" spans="1:18" ht="15.75">
      <c r="A210" s="39"/>
      <c r="B210" s="39"/>
      <c r="C210" s="134"/>
      <c r="D210" s="134"/>
      <c r="E210" s="39"/>
      <c r="F210" s="39"/>
      <c r="G210" s="39"/>
      <c r="H210" s="134"/>
      <c r="I210" s="134"/>
      <c r="J210" s="39"/>
      <c r="K210" s="39"/>
      <c r="M210" s="39"/>
      <c r="N210" s="39"/>
      <c r="O210" s="39"/>
      <c r="P210" s="39"/>
      <c r="Q210" s="39"/>
      <c r="R210" s="134"/>
    </row>
    <row r="211" spans="1:18" ht="15.75">
      <c r="A211" s="39"/>
      <c r="B211" s="39"/>
      <c r="C211" s="134"/>
      <c r="D211" s="134"/>
      <c r="E211" s="39"/>
      <c r="F211" s="39"/>
      <c r="G211" s="39"/>
      <c r="H211" s="134"/>
      <c r="I211" s="134"/>
      <c r="J211" s="39"/>
      <c r="K211" s="39"/>
      <c r="M211" s="39"/>
      <c r="N211" s="39"/>
      <c r="O211" s="39"/>
      <c r="P211" s="39"/>
      <c r="Q211" s="39"/>
      <c r="R211" s="134"/>
    </row>
    <row r="212" spans="1:18" ht="15.75">
      <c r="A212" s="39"/>
      <c r="B212" s="39"/>
      <c r="C212" s="134"/>
      <c r="D212" s="134"/>
      <c r="E212" s="39"/>
      <c r="F212" s="39"/>
      <c r="G212" s="39"/>
      <c r="H212" s="134"/>
      <c r="I212" s="134"/>
      <c r="J212" s="39"/>
      <c r="K212" s="39"/>
      <c r="M212" s="39"/>
      <c r="N212" s="39"/>
      <c r="O212" s="39"/>
      <c r="P212" s="39"/>
      <c r="Q212" s="39"/>
      <c r="R212" s="134"/>
    </row>
    <row r="213" spans="1:18" ht="15.75">
      <c r="A213" s="39"/>
      <c r="B213" s="39"/>
      <c r="C213" s="134"/>
      <c r="D213" s="134"/>
      <c r="E213" s="39"/>
      <c r="F213" s="39"/>
      <c r="G213" s="39"/>
      <c r="H213" s="134"/>
      <c r="I213" s="134"/>
      <c r="J213" s="39"/>
      <c r="K213" s="39"/>
      <c r="M213" s="39"/>
      <c r="N213" s="39"/>
      <c r="O213" s="39"/>
      <c r="P213" s="39"/>
      <c r="Q213" s="39"/>
      <c r="R213" s="134"/>
    </row>
    <row r="214" spans="1:18" ht="15.75">
      <c r="A214" s="39"/>
      <c r="B214" s="39"/>
      <c r="C214" s="134"/>
      <c r="D214" s="134"/>
      <c r="E214" s="39"/>
      <c r="F214" s="39"/>
      <c r="G214" s="39"/>
      <c r="H214" s="134"/>
      <c r="I214" s="134"/>
      <c r="J214" s="39"/>
      <c r="K214" s="39"/>
      <c r="M214" s="39"/>
      <c r="N214" s="39"/>
      <c r="O214" s="39"/>
      <c r="P214" s="39"/>
      <c r="Q214" s="39"/>
      <c r="R214" s="134"/>
    </row>
    <row r="215" spans="1:18" ht="15.75">
      <c r="A215" s="39"/>
      <c r="B215" s="39"/>
      <c r="C215" s="134"/>
      <c r="D215" s="134"/>
      <c r="E215" s="39"/>
      <c r="F215" s="39"/>
      <c r="G215" s="39"/>
      <c r="H215" s="134"/>
      <c r="I215" s="134"/>
      <c r="J215" s="39"/>
      <c r="K215" s="39"/>
      <c r="M215" s="39"/>
      <c r="N215" s="39"/>
      <c r="O215" s="39"/>
      <c r="P215" s="39"/>
      <c r="Q215" s="39"/>
      <c r="R215" s="134"/>
    </row>
    <row r="216" spans="1:18" ht="15.75">
      <c r="A216" s="39"/>
      <c r="B216" s="39"/>
      <c r="C216" s="134"/>
      <c r="D216" s="134"/>
      <c r="E216" s="39"/>
      <c r="F216" s="39"/>
      <c r="G216" s="39"/>
      <c r="H216" s="134"/>
      <c r="I216" s="134"/>
      <c r="J216" s="39"/>
      <c r="K216" s="39"/>
      <c r="M216" s="39"/>
      <c r="N216" s="39"/>
      <c r="O216" s="39"/>
      <c r="P216" s="39"/>
      <c r="Q216" s="39"/>
      <c r="R216" s="134"/>
    </row>
    <row r="217" spans="1:18" ht="15.75">
      <c r="A217" s="39"/>
      <c r="B217" s="39"/>
      <c r="C217" s="134"/>
      <c r="D217" s="134"/>
      <c r="E217" s="39"/>
      <c r="F217" s="39"/>
      <c r="G217" s="39"/>
      <c r="H217" s="134"/>
      <c r="I217" s="134"/>
      <c r="J217" s="39"/>
      <c r="K217" s="39"/>
      <c r="M217" s="39"/>
      <c r="N217" s="39"/>
      <c r="O217" s="39"/>
      <c r="P217" s="39"/>
      <c r="Q217" s="39"/>
      <c r="R217" s="134"/>
    </row>
    <row r="218" spans="1:18" ht="15.75">
      <c r="A218" s="39"/>
      <c r="B218" s="39"/>
      <c r="C218" s="134"/>
      <c r="D218" s="134"/>
      <c r="E218" s="39"/>
      <c r="F218" s="39"/>
      <c r="G218" s="39"/>
      <c r="H218" s="134"/>
      <c r="I218" s="134"/>
      <c r="J218" s="39"/>
      <c r="K218" s="39"/>
      <c r="M218" s="39"/>
      <c r="N218" s="39"/>
      <c r="O218" s="39"/>
      <c r="P218" s="39"/>
      <c r="Q218" s="39"/>
      <c r="R218" s="134"/>
    </row>
    <row r="219" spans="1:18" ht="15.75">
      <c r="A219" s="39"/>
      <c r="B219" s="39"/>
      <c r="C219" s="134"/>
      <c r="D219" s="134"/>
      <c r="E219" s="39"/>
      <c r="F219" s="39"/>
      <c r="G219" s="39"/>
      <c r="H219" s="134"/>
      <c r="I219" s="134"/>
      <c r="J219" s="39"/>
      <c r="K219" s="39"/>
      <c r="M219" s="39"/>
      <c r="N219" s="39"/>
      <c r="O219" s="39"/>
      <c r="P219" s="39"/>
      <c r="Q219" s="39"/>
      <c r="R219" s="134"/>
    </row>
    <row r="220" spans="1:18" ht="15.75">
      <c r="A220" s="39"/>
      <c r="B220" s="39"/>
      <c r="C220" s="134"/>
      <c r="D220" s="134"/>
      <c r="E220" s="39"/>
      <c r="F220" s="39"/>
      <c r="G220" s="39"/>
      <c r="H220" s="134"/>
      <c r="I220" s="134"/>
      <c r="J220" s="39"/>
      <c r="K220" s="39"/>
      <c r="M220" s="39"/>
      <c r="N220" s="39"/>
      <c r="O220" s="39"/>
      <c r="P220" s="39"/>
      <c r="Q220" s="39"/>
      <c r="R220" s="134"/>
    </row>
    <row r="221" spans="1:18" ht="15.75">
      <c r="A221" s="39"/>
      <c r="B221" s="39"/>
      <c r="C221" s="134"/>
      <c r="D221" s="134"/>
      <c r="E221" s="39"/>
      <c r="F221" s="39"/>
      <c r="G221" s="39"/>
      <c r="H221" s="134"/>
      <c r="I221" s="134"/>
      <c r="J221" s="39"/>
      <c r="K221" s="39"/>
      <c r="M221" s="39"/>
      <c r="N221" s="39"/>
      <c r="O221" s="39"/>
      <c r="P221" s="39"/>
      <c r="Q221" s="39"/>
      <c r="R221" s="134"/>
    </row>
    <row r="222" spans="1:18" ht="15.75">
      <c r="A222" s="39"/>
      <c r="B222" s="39"/>
      <c r="C222" s="134"/>
      <c r="D222" s="134"/>
      <c r="E222" s="39"/>
      <c r="F222" s="39"/>
      <c r="G222" s="39"/>
      <c r="H222" s="134"/>
      <c r="I222" s="134"/>
      <c r="J222" s="39"/>
      <c r="K222" s="39"/>
      <c r="M222" s="39"/>
      <c r="N222" s="39"/>
      <c r="O222" s="39"/>
      <c r="P222" s="39"/>
      <c r="Q222" s="39"/>
      <c r="R222" s="134"/>
    </row>
    <row r="223" spans="1:18" ht="15.75">
      <c r="A223" s="39"/>
      <c r="B223" s="39"/>
      <c r="C223" s="134"/>
      <c r="D223" s="134"/>
      <c r="E223" s="39"/>
      <c r="F223" s="39"/>
      <c r="G223" s="39"/>
      <c r="H223" s="134"/>
      <c r="I223" s="134"/>
      <c r="J223" s="39"/>
      <c r="K223" s="39"/>
      <c r="M223" s="39"/>
      <c r="N223" s="39"/>
      <c r="O223" s="39"/>
      <c r="P223" s="39"/>
      <c r="Q223" s="39"/>
      <c r="R223" s="134"/>
    </row>
    <row r="224" spans="1:18" ht="15.75">
      <c r="A224" s="39"/>
      <c r="B224" s="39"/>
      <c r="C224" s="134"/>
      <c r="D224" s="134"/>
      <c r="E224" s="39"/>
      <c r="F224" s="39"/>
      <c r="G224" s="39"/>
      <c r="H224" s="134"/>
      <c r="I224" s="134"/>
      <c r="J224" s="39"/>
      <c r="K224" s="39"/>
      <c r="M224" s="39"/>
      <c r="N224" s="39"/>
      <c r="O224" s="39"/>
      <c r="P224" s="39"/>
      <c r="Q224" s="39"/>
      <c r="R224" s="134"/>
    </row>
    <row r="225" spans="1:18" ht="15.75">
      <c r="A225" s="39"/>
      <c r="B225" s="39"/>
      <c r="C225" s="134"/>
      <c r="D225" s="134"/>
      <c r="E225" s="39"/>
      <c r="F225" s="39"/>
      <c r="G225" s="39"/>
      <c r="H225" s="134"/>
      <c r="I225" s="134"/>
      <c r="J225" s="39"/>
      <c r="K225" s="39"/>
      <c r="M225" s="39"/>
      <c r="N225" s="39"/>
      <c r="O225" s="39"/>
      <c r="P225" s="39"/>
      <c r="Q225" s="39"/>
      <c r="R225" s="134"/>
    </row>
    <row r="226" spans="1:18" ht="15.75">
      <c r="A226" s="39"/>
      <c r="B226" s="39"/>
      <c r="C226" s="134"/>
      <c r="D226" s="134"/>
      <c r="E226" s="39"/>
      <c r="F226" s="39"/>
      <c r="G226" s="39"/>
      <c r="H226" s="134"/>
      <c r="I226" s="134"/>
      <c r="J226" s="39"/>
      <c r="K226" s="39"/>
      <c r="M226" s="39"/>
      <c r="N226" s="39"/>
      <c r="O226" s="39"/>
      <c r="P226" s="39"/>
      <c r="Q226" s="39"/>
      <c r="R226" s="134"/>
    </row>
    <row r="227" spans="1:18" ht="15.75">
      <c r="A227" s="39"/>
      <c r="B227" s="39"/>
      <c r="C227" s="134"/>
      <c r="D227" s="134"/>
      <c r="E227" s="39"/>
      <c r="F227" s="39"/>
      <c r="G227" s="39"/>
      <c r="H227" s="134"/>
      <c r="I227" s="134"/>
      <c r="J227" s="39"/>
      <c r="K227" s="39"/>
      <c r="M227" s="39"/>
      <c r="N227" s="39"/>
      <c r="O227" s="39"/>
      <c r="P227" s="39"/>
      <c r="Q227" s="39"/>
      <c r="R227" s="134"/>
    </row>
    <row r="228" spans="1:18" ht="15.75">
      <c r="A228" s="39"/>
      <c r="B228" s="39"/>
      <c r="C228" s="134"/>
      <c r="D228" s="134"/>
      <c r="E228" s="39"/>
      <c r="F228" s="39"/>
      <c r="G228" s="39"/>
      <c r="H228" s="134"/>
      <c r="I228" s="134"/>
      <c r="J228" s="39"/>
      <c r="K228" s="39"/>
      <c r="M228" s="39"/>
      <c r="N228" s="39"/>
      <c r="O228" s="39"/>
      <c r="P228" s="39"/>
      <c r="Q228" s="39"/>
      <c r="R228" s="134"/>
    </row>
    <row r="229" spans="1:18" ht="15.75">
      <c r="A229" s="39"/>
      <c r="B229" s="39"/>
      <c r="C229" s="134"/>
      <c r="D229" s="134"/>
      <c r="E229" s="39"/>
      <c r="F229" s="39"/>
      <c r="G229" s="39"/>
      <c r="H229" s="134"/>
      <c r="I229" s="134"/>
      <c r="J229" s="39"/>
      <c r="K229" s="39"/>
      <c r="M229" s="39"/>
      <c r="N229" s="39"/>
      <c r="O229" s="39"/>
      <c r="P229" s="39"/>
      <c r="Q229" s="39"/>
      <c r="R229" s="134"/>
    </row>
    <row r="230" spans="1:18" ht="15.75">
      <c r="A230" s="39"/>
      <c r="B230" s="39"/>
      <c r="C230" s="134"/>
      <c r="D230" s="134"/>
      <c r="E230" s="39"/>
      <c r="F230" s="39"/>
      <c r="G230" s="39"/>
      <c r="H230" s="134"/>
      <c r="I230" s="134"/>
      <c r="J230" s="39"/>
      <c r="K230" s="39"/>
      <c r="M230" s="39"/>
      <c r="N230" s="39"/>
      <c r="O230" s="39"/>
      <c r="P230" s="39"/>
      <c r="Q230" s="39"/>
      <c r="R230" s="134"/>
    </row>
    <row r="231" spans="1:18" ht="15.75">
      <c r="A231" s="39"/>
      <c r="B231" s="39"/>
      <c r="C231" s="134"/>
      <c r="D231" s="134"/>
      <c r="E231" s="39"/>
      <c r="F231" s="39"/>
      <c r="G231" s="39"/>
      <c r="H231" s="134"/>
      <c r="I231" s="134"/>
      <c r="J231" s="39"/>
      <c r="K231" s="39"/>
      <c r="M231" s="39"/>
      <c r="N231" s="39"/>
      <c r="O231" s="39"/>
      <c r="P231" s="39"/>
      <c r="Q231" s="39"/>
      <c r="R231" s="134"/>
    </row>
    <row r="232" spans="1:18" ht="15.75">
      <c r="A232" s="39"/>
      <c r="B232" s="39"/>
      <c r="C232" s="134"/>
      <c r="D232" s="134"/>
      <c r="E232" s="39"/>
      <c r="F232" s="39"/>
      <c r="G232" s="39"/>
      <c r="H232" s="134"/>
      <c r="I232" s="134"/>
      <c r="J232" s="39"/>
      <c r="K232" s="39"/>
      <c r="M232" s="39"/>
      <c r="N232" s="39"/>
      <c r="O232" s="39"/>
      <c r="P232" s="39"/>
      <c r="Q232" s="39"/>
      <c r="R232" s="134"/>
    </row>
    <row r="233" spans="1:18" ht="15.75">
      <c r="A233" s="39"/>
      <c r="B233" s="39"/>
      <c r="C233" s="134"/>
      <c r="D233" s="134"/>
      <c r="E233" s="39"/>
      <c r="F233" s="39"/>
      <c r="G233" s="39"/>
      <c r="H233" s="134"/>
      <c r="I233" s="134"/>
      <c r="J233" s="39"/>
      <c r="K233" s="39"/>
      <c r="M233" s="39"/>
      <c r="N233" s="39"/>
      <c r="O233" s="39"/>
      <c r="P233" s="39"/>
      <c r="Q233" s="39"/>
      <c r="R233" s="134"/>
    </row>
    <row r="234" spans="1:18" ht="15.75">
      <c r="A234" s="39"/>
      <c r="B234" s="39"/>
      <c r="C234" s="134"/>
      <c r="D234" s="134"/>
      <c r="E234" s="39"/>
      <c r="F234" s="39"/>
      <c r="G234" s="39"/>
      <c r="H234" s="134"/>
      <c r="I234" s="134"/>
      <c r="J234" s="39"/>
      <c r="K234" s="39"/>
      <c r="M234" s="39"/>
      <c r="N234" s="39"/>
      <c r="O234" s="39"/>
      <c r="P234" s="39"/>
      <c r="Q234" s="39"/>
      <c r="R234" s="134"/>
    </row>
    <row r="235" spans="1:18" ht="15.75">
      <c r="A235" s="39"/>
      <c r="B235" s="39"/>
      <c r="C235" s="134"/>
      <c r="D235" s="134"/>
      <c r="E235" s="39"/>
      <c r="F235" s="39"/>
      <c r="G235" s="39"/>
      <c r="H235" s="134"/>
      <c r="I235" s="134"/>
      <c r="J235" s="39"/>
      <c r="K235" s="39"/>
      <c r="M235" s="39"/>
      <c r="N235" s="39"/>
      <c r="O235" s="39"/>
      <c r="P235" s="39"/>
      <c r="Q235" s="39"/>
      <c r="R235" s="134"/>
    </row>
    <row r="236" spans="1:18" ht="15.75">
      <c r="A236" s="39"/>
      <c r="B236" s="39"/>
      <c r="C236" s="134"/>
      <c r="D236" s="134"/>
      <c r="E236" s="39"/>
      <c r="F236" s="39"/>
      <c r="G236" s="39"/>
      <c r="H236" s="134"/>
      <c r="I236" s="134"/>
      <c r="J236" s="39"/>
      <c r="K236" s="39"/>
      <c r="M236" s="39"/>
      <c r="N236" s="39"/>
      <c r="O236" s="39"/>
      <c r="P236" s="39"/>
      <c r="Q236" s="39"/>
      <c r="R236" s="134"/>
    </row>
    <row r="237" spans="1:18" ht="15.75">
      <c r="A237" s="39"/>
      <c r="B237" s="39"/>
      <c r="C237" s="134"/>
      <c r="D237" s="134"/>
      <c r="E237" s="39"/>
      <c r="F237" s="39"/>
      <c r="G237" s="39"/>
      <c r="H237" s="134"/>
      <c r="I237" s="134"/>
      <c r="J237" s="39"/>
      <c r="K237" s="39"/>
      <c r="M237" s="39"/>
      <c r="N237" s="39"/>
      <c r="O237" s="39"/>
      <c r="P237" s="39"/>
      <c r="Q237" s="39"/>
      <c r="R237" s="134"/>
    </row>
    <row r="238" spans="1:18" ht="15.75">
      <c r="A238" s="39"/>
      <c r="B238" s="39"/>
      <c r="C238" s="134"/>
      <c r="D238" s="134"/>
      <c r="E238" s="39"/>
      <c r="F238" s="39"/>
      <c r="G238" s="39"/>
      <c r="H238" s="134"/>
      <c r="I238" s="134"/>
      <c r="J238" s="39"/>
      <c r="K238" s="39"/>
      <c r="M238" s="39"/>
      <c r="N238" s="39"/>
      <c r="O238" s="39"/>
      <c r="P238" s="39"/>
      <c r="Q238" s="39"/>
      <c r="R238" s="134"/>
    </row>
    <row r="239" spans="1:18" ht="15.75">
      <c r="A239" s="39"/>
      <c r="B239" s="39"/>
      <c r="C239" s="134"/>
      <c r="D239" s="134"/>
      <c r="E239" s="39"/>
      <c r="F239" s="39"/>
      <c r="G239" s="39"/>
      <c r="H239" s="134"/>
      <c r="I239" s="134"/>
      <c r="J239" s="39"/>
      <c r="K239" s="39"/>
      <c r="M239" s="39"/>
      <c r="N239" s="39"/>
      <c r="O239" s="39"/>
      <c r="P239" s="39"/>
      <c r="Q239" s="39"/>
      <c r="R239" s="134"/>
    </row>
    <row r="240" spans="1:18" ht="15.75">
      <c r="A240" s="39"/>
      <c r="B240" s="39"/>
      <c r="C240" s="134"/>
      <c r="D240" s="134"/>
      <c r="E240" s="39"/>
      <c r="F240" s="39"/>
      <c r="G240" s="39"/>
      <c r="H240" s="134"/>
      <c r="I240" s="134"/>
      <c r="J240" s="39"/>
      <c r="K240" s="39"/>
      <c r="M240" s="39"/>
      <c r="N240" s="39"/>
      <c r="O240" s="39"/>
      <c r="P240" s="39"/>
      <c r="Q240" s="39"/>
      <c r="R240" s="134"/>
    </row>
    <row r="241" spans="1:18" ht="15.75">
      <c r="A241" s="39"/>
      <c r="B241" s="39"/>
      <c r="C241" s="134"/>
      <c r="D241" s="134"/>
      <c r="E241" s="39"/>
      <c r="F241" s="39"/>
      <c r="G241" s="39"/>
      <c r="H241" s="134"/>
      <c r="I241" s="134"/>
      <c r="J241" s="39"/>
      <c r="K241" s="39"/>
      <c r="M241" s="39"/>
      <c r="N241" s="39"/>
      <c r="O241" s="39"/>
      <c r="P241" s="39"/>
      <c r="Q241" s="39"/>
      <c r="R241" s="134"/>
    </row>
    <row r="242" spans="1:18" ht="15.75">
      <c r="A242" s="39"/>
      <c r="B242" s="39"/>
      <c r="C242" s="134"/>
      <c r="D242" s="134"/>
      <c r="E242" s="39"/>
      <c r="F242" s="39"/>
      <c r="G242" s="39"/>
      <c r="H242" s="134"/>
      <c r="I242" s="134"/>
      <c r="J242" s="39"/>
      <c r="K242" s="39"/>
      <c r="M242" s="39"/>
      <c r="N242" s="39"/>
      <c r="O242" s="39"/>
      <c r="P242" s="39"/>
      <c r="Q242" s="39"/>
      <c r="R242" s="134"/>
    </row>
    <row r="243" spans="1:18" ht="15.75">
      <c r="A243" s="39"/>
      <c r="B243" s="39"/>
      <c r="C243" s="134"/>
      <c r="D243" s="134"/>
      <c r="E243" s="39"/>
      <c r="F243" s="39"/>
      <c r="G243" s="39"/>
      <c r="H243" s="134"/>
      <c r="I243" s="134"/>
      <c r="J243" s="39"/>
      <c r="K243" s="39"/>
      <c r="M243" s="39"/>
      <c r="N243" s="39"/>
      <c r="O243" s="39"/>
      <c r="P243" s="39"/>
      <c r="Q243" s="39"/>
      <c r="R243" s="134"/>
    </row>
    <row r="244" spans="1:18" ht="15.75">
      <c r="A244" s="39"/>
      <c r="B244" s="39"/>
      <c r="C244" s="134"/>
      <c r="D244" s="134"/>
      <c r="E244" s="39"/>
      <c r="F244" s="39"/>
      <c r="G244" s="39"/>
      <c r="H244" s="134"/>
      <c r="I244" s="134"/>
      <c r="J244" s="39"/>
      <c r="K244" s="39"/>
      <c r="M244" s="39"/>
      <c r="N244" s="39"/>
      <c r="O244" s="39"/>
      <c r="P244" s="39"/>
      <c r="Q244" s="39"/>
      <c r="R244" s="134"/>
    </row>
    <row r="245" spans="1:18" ht="15.75">
      <c r="A245" s="39"/>
      <c r="B245" s="39"/>
      <c r="C245" s="134"/>
      <c r="D245" s="134"/>
      <c r="E245" s="39"/>
      <c r="F245" s="39"/>
      <c r="G245" s="39"/>
      <c r="H245" s="134"/>
      <c r="I245" s="134"/>
      <c r="J245" s="39"/>
      <c r="K245" s="39"/>
      <c r="M245" s="39"/>
      <c r="N245" s="39"/>
      <c r="O245" s="39"/>
      <c r="P245" s="39"/>
      <c r="Q245" s="39"/>
      <c r="R245" s="134"/>
    </row>
    <row r="246" spans="1:18" ht="15.75">
      <c r="A246" s="39"/>
      <c r="B246" s="39"/>
      <c r="C246" s="134"/>
      <c r="D246" s="134"/>
      <c r="E246" s="39"/>
      <c r="F246" s="39"/>
      <c r="G246" s="39"/>
      <c r="H246" s="134"/>
      <c r="I246" s="134"/>
      <c r="J246" s="39"/>
      <c r="K246" s="39"/>
      <c r="M246" s="39"/>
      <c r="N246" s="39"/>
      <c r="O246" s="39"/>
      <c r="P246" s="39"/>
      <c r="Q246" s="39"/>
      <c r="R246" s="134"/>
    </row>
    <row r="247" spans="1:18" ht="15.75">
      <c r="A247" s="39"/>
      <c r="B247" s="39"/>
      <c r="C247" s="134"/>
      <c r="D247" s="134"/>
      <c r="E247" s="39"/>
      <c r="F247" s="39"/>
      <c r="G247" s="39"/>
      <c r="H247" s="134"/>
      <c r="I247" s="134"/>
      <c r="J247" s="39"/>
      <c r="K247" s="39"/>
      <c r="M247" s="39"/>
      <c r="N247" s="39"/>
      <c r="O247" s="39"/>
      <c r="P247" s="39"/>
      <c r="Q247" s="39"/>
      <c r="R247" s="134"/>
    </row>
    <row r="248" spans="1:18" ht="15.75">
      <c r="A248" s="39"/>
      <c r="B248" s="39"/>
      <c r="C248" s="134"/>
      <c r="D248" s="134"/>
      <c r="E248" s="39"/>
      <c r="F248" s="39"/>
      <c r="G248" s="39"/>
      <c r="H248" s="134"/>
      <c r="I248" s="134"/>
      <c r="J248" s="39"/>
      <c r="K248" s="39"/>
      <c r="M248" s="39"/>
      <c r="N248" s="39"/>
      <c r="O248" s="39"/>
      <c r="P248" s="39"/>
      <c r="Q248" s="39"/>
      <c r="R248" s="134"/>
    </row>
    <row r="249" spans="1:18" ht="15.75">
      <c r="A249" s="39"/>
      <c r="B249" s="39"/>
      <c r="C249" s="134"/>
      <c r="D249" s="134"/>
      <c r="E249" s="39"/>
      <c r="F249" s="39"/>
      <c r="G249" s="39"/>
      <c r="H249" s="134"/>
      <c r="I249" s="134"/>
      <c r="J249" s="39"/>
      <c r="K249" s="39"/>
      <c r="M249" s="39"/>
      <c r="N249" s="39"/>
      <c r="O249" s="39"/>
      <c r="P249" s="39"/>
      <c r="Q249" s="39"/>
      <c r="R249" s="134"/>
    </row>
    <row r="250" spans="1:18" ht="15.75">
      <c r="A250" s="39"/>
      <c r="B250" s="39"/>
      <c r="C250" s="134"/>
      <c r="D250" s="134"/>
      <c r="E250" s="39"/>
      <c r="F250" s="39"/>
      <c r="G250" s="39"/>
      <c r="H250" s="134"/>
      <c r="I250" s="134"/>
      <c r="J250" s="39"/>
      <c r="K250" s="39"/>
      <c r="M250" s="39"/>
      <c r="N250" s="39"/>
      <c r="O250" s="39"/>
      <c r="P250" s="39"/>
      <c r="Q250" s="39"/>
      <c r="R250" s="134"/>
    </row>
    <row r="251" spans="1:18" ht="15.75">
      <c r="A251" s="39"/>
      <c r="B251" s="39"/>
      <c r="C251" s="134"/>
      <c r="D251" s="134"/>
      <c r="E251" s="39"/>
      <c r="F251" s="39"/>
      <c r="G251" s="39"/>
      <c r="H251" s="134"/>
      <c r="I251" s="134"/>
      <c r="J251" s="39"/>
      <c r="K251" s="39"/>
      <c r="M251" s="39"/>
      <c r="N251" s="39"/>
      <c r="O251" s="39"/>
      <c r="P251" s="39"/>
      <c r="Q251" s="39"/>
      <c r="R251" s="134"/>
    </row>
    <row r="252" spans="1:18" ht="15.75">
      <c r="A252" s="39"/>
      <c r="B252" s="39"/>
      <c r="C252" s="134"/>
      <c r="D252" s="134"/>
      <c r="E252" s="39"/>
      <c r="F252" s="39"/>
      <c r="G252" s="39"/>
      <c r="H252" s="134"/>
      <c r="I252" s="134"/>
      <c r="J252" s="39"/>
      <c r="K252" s="39"/>
      <c r="M252" s="39"/>
      <c r="N252" s="39"/>
      <c r="O252" s="39"/>
      <c r="P252" s="39"/>
      <c r="Q252" s="39"/>
      <c r="R252" s="134"/>
    </row>
    <row r="253" spans="1:18" ht="15.75">
      <c r="A253" s="39"/>
      <c r="B253" s="39"/>
      <c r="C253" s="134"/>
      <c r="D253" s="134"/>
      <c r="E253" s="39"/>
      <c r="F253" s="39"/>
      <c r="G253" s="39"/>
      <c r="H253" s="134"/>
      <c r="I253" s="134"/>
      <c r="J253" s="39"/>
      <c r="K253" s="39"/>
      <c r="M253" s="39"/>
      <c r="N253" s="39"/>
      <c r="O253" s="39"/>
      <c r="P253" s="39"/>
      <c r="Q253" s="39"/>
      <c r="R253" s="134"/>
    </row>
    <row r="254" spans="1:18" ht="15.75">
      <c r="A254" s="39"/>
      <c r="B254" s="39"/>
      <c r="C254" s="134"/>
      <c r="D254" s="134"/>
      <c r="E254" s="39"/>
      <c r="F254" s="39"/>
      <c r="G254" s="39"/>
      <c r="H254" s="134"/>
      <c r="I254" s="134"/>
      <c r="J254" s="39"/>
      <c r="K254" s="39"/>
      <c r="M254" s="39"/>
      <c r="N254" s="39"/>
      <c r="O254" s="39"/>
      <c r="P254" s="39"/>
      <c r="Q254" s="39"/>
      <c r="R254" s="134"/>
    </row>
    <row r="255" spans="1:18" ht="15.75">
      <c r="A255" s="39"/>
      <c r="B255" s="39"/>
      <c r="C255" s="134"/>
      <c r="D255" s="134"/>
      <c r="E255" s="39"/>
      <c r="F255" s="39"/>
      <c r="G255" s="39"/>
      <c r="H255" s="134"/>
      <c r="I255" s="134"/>
      <c r="J255" s="39"/>
      <c r="K255" s="39"/>
      <c r="M255" s="39"/>
      <c r="N255" s="39"/>
      <c r="O255" s="39"/>
      <c r="P255" s="39"/>
      <c r="Q255" s="39"/>
      <c r="R255" s="134"/>
    </row>
    <row r="256" spans="1:18" ht="15.75">
      <c r="A256" s="39"/>
      <c r="B256" s="39"/>
      <c r="C256" s="134"/>
      <c r="D256" s="134"/>
      <c r="E256" s="39"/>
      <c r="F256" s="39"/>
      <c r="G256" s="39"/>
      <c r="H256" s="134"/>
      <c r="I256" s="134"/>
      <c r="J256" s="39"/>
      <c r="K256" s="39"/>
      <c r="M256" s="39"/>
      <c r="N256" s="39"/>
      <c r="O256" s="39"/>
      <c r="P256" s="39"/>
      <c r="Q256" s="39"/>
      <c r="R256" s="134"/>
    </row>
    <row r="257" spans="1:18" ht="15.75">
      <c r="A257" s="39"/>
      <c r="B257" s="39"/>
      <c r="C257" s="134"/>
      <c r="D257" s="134"/>
      <c r="E257" s="39"/>
      <c r="F257" s="39"/>
      <c r="G257" s="39"/>
      <c r="H257" s="134"/>
      <c r="I257" s="134"/>
      <c r="J257" s="39"/>
      <c r="K257" s="39"/>
      <c r="M257" s="39"/>
      <c r="N257" s="39"/>
      <c r="O257" s="39"/>
      <c r="P257" s="39"/>
      <c r="Q257" s="39"/>
      <c r="R257" s="134"/>
    </row>
    <row r="258" spans="1:18" ht="15.75">
      <c r="A258" s="39"/>
      <c r="B258" s="39"/>
      <c r="C258" s="134"/>
      <c r="D258" s="134"/>
      <c r="E258" s="39"/>
      <c r="F258" s="39"/>
      <c r="G258" s="39"/>
      <c r="H258" s="134"/>
      <c r="I258" s="134"/>
      <c r="J258" s="39"/>
      <c r="K258" s="39"/>
      <c r="M258" s="39"/>
      <c r="N258" s="39"/>
      <c r="O258" s="39"/>
      <c r="P258" s="39"/>
      <c r="Q258" s="39"/>
      <c r="R258" s="134"/>
    </row>
    <row r="259" spans="1:18" ht="15.75">
      <c r="A259" s="39"/>
      <c r="B259" s="39"/>
      <c r="C259" s="134"/>
      <c r="D259" s="134"/>
      <c r="E259" s="39"/>
      <c r="F259" s="39"/>
      <c r="G259" s="39"/>
      <c r="H259" s="134"/>
      <c r="I259" s="134"/>
      <c r="J259" s="39"/>
      <c r="K259" s="39"/>
      <c r="M259" s="39"/>
      <c r="N259" s="39"/>
      <c r="O259" s="39"/>
      <c r="P259" s="39"/>
      <c r="Q259" s="39"/>
      <c r="R259" s="134"/>
    </row>
    <row r="260" spans="1:18" ht="15.75">
      <c r="A260" s="39"/>
      <c r="B260" s="39"/>
      <c r="C260" s="134"/>
      <c r="D260" s="134"/>
      <c r="E260" s="39"/>
      <c r="F260" s="39"/>
      <c r="G260" s="39"/>
      <c r="H260" s="134"/>
      <c r="I260" s="134"/>
      <c r="J260" s="39"/>
      <c r="K260" s="39"/>
      <c r="M260" s="39"/>
      <c r="N260" s="39"/>
      <c r="O260" s="39"/>
      <c r="P260" s="39"/>
      <c r="Q260" s="39"/>
      <c r="R260" s="134"/>
    </row>
    <row r="261" spans="1:18" ht="15.75">
      <c r="A261" s="39"/>
      <c r="B261" s="39"/>
      <c r="C261" s="134"/>
      <c r="D261" s="134"/>
      <c r="E261" s="39"/>
      <c r="F261" s="39"/>
      <c r="G261" s="39"/>
      <c r="H261" s="134"/>
      <c r="I261" s="134"/>
      <c r="J261" s="39"/>
      <c r="K261" s="39"/>
      <c r="M261" s="39"/>
      <c r="N261" s="39"/>
      <c r="O261" s="39"/>
      <c r="P261" s="39"/>
      <c r="Q261" s="39"/>
      <c r="R261" s="134"/>
    </row>
    <row r="262" spans="1:18" ht="15.75">
      <c r="A262" s="39"/>
      <c r="B262" s="39"/>
      <c r="C262" s="134"/>
      <c r="D262" s="134"/>
      <c r="E262" s="39"/>
      <c r="F262" s="39"/>
      <c r="G262" s="39"/>
      <c r="H262" s="134"/>
      <c r="I262" s="134"/>
      <c r="J262" s="39"/>
      <c r="K262" s="39"/>
      <c r="M262" s="39"/>
      <c r="N262" s="39"/>
      <c r="O262" s="39"/>
      <c r="P262" s="39"/>
      <c r="Q262" s="39"/>
      <c r="R262" s="134"/>
    </row>
    <row r="263" spans="1:18" ht="15.75">
      <c r="A263" s="39"/>
      <c r="B263" s="39"/>
      <c r="C263" s="134"/>
      <c r="D263" s="134"/>
      <c r="E263" s="39"/>
      <c r="F263" s="39"/>
      <c r="G263" s="39"/>
      <c r="H263" s="134"/>
      <c r="I263" s="134"/>
      <c r="J263" s="39"/>
      <c r="K263" s="39"/>
      <c r="M263" s="39"/>
      <c r="N263" s="39"/>
      <c r="O263" s="39"/>
      <c r="P263" s="39"/>
      <c r="Q263" s="39"/>
      <c r="R263" s="134"/>
    </row>
    <row r="264" spans="1:18" ht="15.75">
      <c r="A264" s="39"/>
      <c r="B264" s="39"/>
      <c r="C264" s="134"/>
      <c r="D264" s="134"/>
      <c r="E264" s="39"/>
      <c r="F264" s="39"/>
      <c r="G264" s="39"/>
      <c r="H264" s="134"/>
      <c r="I264" s="134"/>
      <c r="J264" s="39"/>
      <c r="K264" s="39"/>
      <c r="M264" s="39"/>
      <c r="N264" s="39"/>
      <c r="O264" s="39"/>
      <c r="P264" s="39"/>
      <c r="Q264" s="39"/>
      <c r="R264" s="134"/>
    </row>
    <row r="265" spans="1:18" ht="15.75">
      <c r="A265" s="39"/>
      <c r="B265" s="39"/>
      <c r="C265" s="134"/>
      <c r="D265" s="134"/>
      <c r="E265" s="39"/>
      <c r="F265" s="39"/>
      <c r="G265" s="39"/>
      <c r="H265" s="134"/>
      <c r="I265" s="134"/>
      <c r="J265" s="39"/>
      <c r="K265" s="39"/>
      <c r="M265" s="39"/>
      <c r="N265" s="39"/>
      <c r="O265" s="39"/>
      <c r="P265" s="39"/>
      <c r="Q265" s="39"/>
      <c r="R265" s="134"/>
    </row>
    <row r="266" spans="1:18" ht="15.75">
      <c r="A266" s="39"/>
      <c r="B266" s="39"/>
      <c r="C266" s="134"/>
      <c r="D266" s="134"/>
      <c r="E266" s="39"/>
      <c r="F266" s="39"/>
      <c r="G266" s="39"/>
      <c r="H266" s="134"/>
      <c r="I266" s="134"/>
      <c r="J266" s="39"/>
      <c r="K266" s="39"/>
      <c r="M266" s="39"/>
      <c r="N266" s="39"/>
      <c r="O266" s="39"/>
      <c r="P266" s="39"/>
      <c r="Q266" s="39"/>
      <c r="R266" s="134"/>
    </row>
    <row r="267" spans="1:18" ht="15.75">
      <c r="A267" s="39"/>
      <c r="B267" s="39"/>
      <c r="C267" s="134"/>
      <c r="D267" s="134"/>
      <c r="E267" s="39"/>
      <c r="F267" s="39"/>
      <c r="G267" s="39"/>
      <c r="H267" s="134"/>
      <c r="I267" s="134"/>
      <c r="J267" s="39"/>
      <c r="K267" s="39"/>
      <c r="M267" s="39"/>
      <c r="N267" s="39"/>
      <c r="O267" s="39"/>
      <c r="P267" s="39"/>
      <c r="Q267" s="39"/>
      <c r="R267" s="134"/>
    </row>
    <row r="268" spans="1:18" ht="15.75">
      <c r="A268" s="39"/>
      <c r="B268" s="39"/>
      <c r="C268" s="134"/>
      <c r="D268" s="134"/>
      <c r="E268" s="39"/>
      <c r="F268" s="39"/>
      <c r="G268" s="39"/>
      <c r="H268" s="134"/>
      <c r="I268" s="134"/>
      <c r="J268" s="39"/>
      <c r="K268" s="39"/>
      <c r="M268" s="39"/>
      <c r="N268" s="39"/>
      <c r="O268" s="39"/>
      <c r="P268" s="39"/>
      <c r="Q268" s="39"/>
      <c r="R268" s="134"/>
    </row>
    <row r="269" spans="1:18" ht="15.75">
      <c r="A269" s="39"/>
      <c r="B269" s="39"/>
      <c r="C269" s="134"/>
      <c r="D269" s="134"/>
      <c r="E269" s="39"/>
      <c r="F269" s="39"/>
      <c r="G269" s="39"/>
      <c r="H269" s="134"/>
      <c r="I269" s="134"/>
      <c r="J269" s="39"/>
      <c r="K269" s="39"/>
      <c r="M269" s="39"/>
      <c r="N269" s="39"/>
      <c r="O269" s="39"/>
      <c r="P269" s="39"/>
      <c r="Q269" s="39"/>
      <c r="R269" s="134"/>
    </row>
    <row r="270" spans="1:18" ht="15.75">
      <c r="A270" s="39"/>
      <c r="B270" s="39"/>
      <c r="C270" s="134"/>
      <c r="D270" s="134"/>
      <c r="E270" s="39"/>
      <c r="F270" s="39"/>
      <c r="G270" s="39"/>
      <c r="H270" s="134"/>
      <c r="I270" s="134"/>
      <c r="J270" s="39"/>
      <c r="K270" s="39"/>
      <c r="M270" s="39"/>
      <c r="N270" s="39"/>
      <c r="O270" s="39"/>
      <c r="P270" s="39"/>
      <c r="Q270" s="39"/>
      <c r="R270" s="134"/>
    </row>
    <row r="271" spans="1:18" ht="15.75">
      <c r="A271" s="39"/>
      <c r="B271" s="39"/>
      <c r="C271" s="134"/>
      <c r="D271" s="134"/>
      <c r="E271" s="39"/>
      <c r="F271" s="39"/>
      <c r="G271" s="39"/>
      <c r="H271" s="134"/>
      <c r="I271" s="134"/>
      <c r="J271" s="39"/>
      <c r="K271" s="39"/>
      <c r="M271" s="39"/>
      <c r="N271" s="39"/>
      <c r="O271" s="39"/>
      <c r="P271" s="39"/>
      <c r="Q271" s="39"/>
      <c r="R271" s="134"/>
    </row>
    <row r="272" spans="1:18" ht="15.75">
      <c r="A272" s="39"/>
      <c r="B272" s="39"/>
      <c r="C272" s="134"/>
      <c r="D272" s="134"/>
      <c r="E272" s="39"/>
      <c r="F272" s="39"/>
      <c r="G272" s="39"/>
      <c r="H272" s="134"/>
      <c r="I272" s="134"/>
      <c r="J272" s="39"/>
      <c r="K272" s="39"/>
      <c r="M272" s="39"/>
      <c r="N272" s="39"/>
      <c r="O272" s="39"/>
      <c r="P272" s="39"/>
      <c r="Q272" s="39"/>
      <c r="R272" s="134"/>
    </row>
    <row r="273" spans="1:18" ht="15.75">
      <c r="A273" s="39"/>
      <c r="B273" s="39"/>
      <c r="C273" s="134"/>
      <c r="D273" s="134"/>
      <c r="E273" s="39"/>
      <c r="F273" s="39"/>
      <c r="G273" s="39"/>
      <c r="H273" s="134"/>
      <c r="I273" s="134"/>
      <c r="J273" s="39"/>
      <c r="K273" s="39"/>
      <c r="M273" s="39"/>
      <c r="N273" s="39"/>
      <c r="O273" s="39"/>
      <c r="P273" s="39"/>
      <c r="Q273" s="39"/>
      <c r="R273" s="134"/>
    </row>
    <row r="274" spans="1:18" ht="15.75">
      <c r="A274" s="39"/>
      <c r="B274" s="39"/>
      <c r="C274" s="134"/>
      <c r="D274" s="134"/>
      <c r="E274" s="39"/>
      <c r="F274" s="39"/>
      <c r="G274" s="39"/>
      <c r="H274" s="134"/>
      <c r="I274" s="134"/>
      <c r="J274" s="39"/>
      <c r="K274" s="39"/>
      <c r="M274" s="39"/>
      <c r="N274" s="39"/>
      <c r="O274" s="39"/>
      <c r="P274" s="39"/>
      <c r="Q274" s="39"/>
      <c r="R274" s="134"/>
    </row>
    <row r="275" spans="1:18" ht="15.75">
      <c r="A275" s="39"/>
      <c r="B275" s="39"/>
      <c r="C275" s="134"/>
      <c r="D275" s="134"/>
      <c r="E275" s="39"/>
      <c r="F275" s="39"/>
      <c r="G275" s="39"/>
      <c r="H275" s="134"/>
      <c r="I275" s="134"/>
      <c r="J275" s="39"/>
      <c r="K275" s="39"/>
      <c r="M275" s="39"/>
      <c r="N275" s="39"/>
      <c r="O275" s="39"/>
      <c r="P275" s="39"/>
      <c r="Q275" s="39"/>
      <c r="R275" s="134"/>
    </row>
    <row r="276" spans="1:18" ht="15.75">
      <c r="A276" s="39"/>
      <c r="B276" s="39"/>
      <c r="C276" s="134"/>
      <c r="D276" s="134"/>
      <c r="E276" s="39"/>
      <c r="F276" s="39"/>
      <c r="G276" s="39"/>
      <c r="H276" s="134"/>
      <c r="I276" s="134"/>
      <c r="J276" s="39"/>
      <c r="K276" s="39"/>
      <c r="M276" s="39"/>
      <c r="N276" s="39"/>
      <c r="O276" s="39"/>
      <c r="P276" s="39"/>
      <c r="Q276" s="39"/>
      <c r="R276" s="134"/>
    </row>
    <row r="277" spans="1:18" ht="15.75">
      <c r="A277" s="39"/>
      <c r="B277" s="39"/>
      <c r="C277" s="134"/>
      <c r="D277" s="134"/>
      <c r="E277" s="39"/>
      <c r="F277" s="39"/>
      <c r="G277" s="39"/>
      <c r="H277" s="134"/>
      <c r="I277" s="134"/>
      <c r="J277" s="39"/>
      <c r="K277" s="39"/>
      <c r="M277" s="39"/>
      <c r="N277" s="39"/>
      <c r="O277" s="39"/>
      <c r="P277" s="39"/>
      <c r="Q277" s="39"/>
      <c r="R277" s="134"/>
    </row>
    <row r="278" spans="1:18" ht="15.75">
      <c r="A278" s="39"/>
      <c r="B278" s="39"/>
      <c r="C278" s="134"/>
      <c r="D278" s="134"/>
      <c r="E278" s="39"/>
      <c r="F278" s="39"/>
      <c r="G278" s="39"/>
      <c r="H278" s="134"/>
      <c r="I278" s="134"/>
      <c r="J278" s="39"/>
      <c r="K278" s="39"/>
      <c r="M278" s="39"/>
      <c r="N278" s="39"/>
      <c r="O278" s="39"/>
      <c r="P278" s="39"/>
      <c r="Q278" s="39"/>
      <c r="R278" s="134"/>
    </row>
    <row r="279" spans="1:18" ht="15.75">
      <c r="A279" s="39"/>
      <c r="B279" s="39"/>
      <c r="C279" s="134"/>
      <c r="D279" s="134"/>
      <c r="E279" s="39"/>
      <c r="F279" s="39"/>
      <c r="G279" s="39"/>
      <c r="H279" s="134"/>
      <c r="I279" s="134"/>
      <c r="J279" s="39"/>
      <c r="K279" s="39"/>
      <c r="M279" s="39"/>
      <c r="N279" s="39"/>
      <c r="O279" s="39"/>
      <c r="P279" s="39"/>
      <c r="Q279" s="39"/>
      <c r="R279" s="134"/>
    </row>
    <row r="280" spans="1:18" ht="15.75">
      <c r="A280" s="39"/>
      <c r="B280" s="39"/>
      <c r="C280" s="134"/>
      <c r="D280" s="134"/>
      <c r="E280" s="39"/>
      <c r="F280" s="39"/>
      <c r="G280" s="39"/>
      <c r="H280" s="134"/>
      <c r="I280" s="134"/>
      <c r="J280" s="39"/>
      <c r="K280" s="39"/>
      <c r="M280" s="39"/>
      <c r="N280" s="39"/>
      <c r="O280" s="39"/>
      <c r="P280" s="39"/>
      <c r="Q280" s="39"/>
      <c r="R280" s="134"/>
    </row>
    <row r="281" spans="1:18" ht="15.75">
      <c r="A281" s="39"/>
      <c r="B281" s="39"/>
      <c r="C281" s="134"/>
      <c r="D281" s="134"/>
      <c r="E281" s="39"/>
      <c r="F281" s="39"/>
      <c r="G281" s="39"/>
      <c r="H281" s="134"/>
      <c r="I281" s="134"/>
      <c r="J281" s="39"/>
      <c r="K281" s="39"/>
      <c r="M281" s="39"/>
      <c r="N281" s="39"/>
      <c r="O281" s="39"/>
      <c r="P281" s="39"/>
      <c r="Q281" s="39"/>
      <c r="R281" s="134"/>
    </row>
    <row r="282" spans="1:18" ht="15.75">
      <c r="A282" s="39"/>
      <c r="B282" s="39"/>
      <c r="C282" s="134"/>
      <c r="D282" s="134"/>
      <c r="E282" s="39"/>
      <c r="F282" s="39"/>
      <c r="G282" s="39"/>
      <c r="H282" s="134"/>
      <c r="I282" s="134"/>
      <c r="J282" s="39"/>
      <c r="K282" s="39"/>
      <c r="M282" s="39"/>
      <c r="N282" s="39"/>
      <c r="O282" s="39"/>
      <c r="P282" s="39"/>
      <c r="Q282" s="39"/>
      <c r="R282" s="134"/>
    </row>
    <row r="283" spans="1:18" ht="15.75">
      <c r="A283" s="39"/>
      <c r="B283" s="39"/>
      <c r="C283" s="134"/>
      <c r="D283" s="134"/>
      <c r="E283" s="39"/>
      <c r="F283" s="39"/>
      <c r="G283" s="39"/>
      <c r="H283" s="134"/>
      <c r="I283" s="134"/>
      <c r="J283" s="39"/>
      <c r="K283" s="39"/>
      <c r="M283" s="39"/>
      <c r="N283" s="39"/>
      <c r="O283" s="39"/>
      <c r="P283" s="39"/>
      <c r="Q283" s="39"/>
      <c r="R283" s="134"/>
    </row>
    <row r="284" spans="1:18" ht="15.75">
      <c r="A284" s="39"/>
      <c r="B284" s="39"/>
      <c r="C284" s="134"/>
      <c r="D284" s="134"/>
      <c r="E284" s="39"/>
      <c r="F284" s="39"/>
      <c r="G284" s="39"/>
      <c r="H284" s="134"/>
      <c r="I284" s="134"/>
      <c r="J284" s="39"/>
      <c r="K284" s="39"/>
      <c r="M284" s="39"/>
      <c r="N284" s="39"/>
      <c r="O284" s="39"/>
      <c r="P284" s="39"/>
      <c r="Q284" s="39"/>
      <c r="R284" s="134"/>
    </row>
    <row r="285" spans="1:18" ht="15.75">
      <c r="A285" s="39"/>
      <c r="B285" s="39"/>
      <c r="C285" s="134"/>
      <c r="D285" s="134"/>
      <c r="E285" s="39"/>
      <c r="F285" s="39"/>
      <c r="G285" s="39"/>
      <c r="H285" s="134"/>
      <c r="I285" s="134"/>
      <c r="J285" s="39"/>
      <c r="K285" s="39"/>
      <c r="M285" s="39"/>
      <c r="N285" s="39"/>
      <c r="O285" s="39"/>
      <c r="P285" s="39"/>
      <c r="Q285" s="39"/>
      <c r="R285" s="134"/>
    </row>
    <row r="286" spans="1:18" ht="15.75">
      <c r="A286" s="39"/>
      <c r="B286" s="39"/>
      <c r="C286" s="134"/>
      <c r="D286" s="134"/>
      <c r="E286" s="39"/>
      <c r="F286" s="39"/>
      <c r="G286" s="39"/>
      <c r="H286" s="134"/>
      <c r="I286" s="134"/>
      <c r="J286" s="39"/>
      <c r="K286" s="39"/>
      <c r="M286" s="39"/>
      <c r="N286" s="39"/>
      <c r="O286" s="39"/>
      <c r="P286" s="39"/>
      <c r="Q286" s="39"/>
      <c r="R286" s="134"/>
    </row>
  </sheetData>
  <sheetProtection/>
  <mergeCells count="46">
    <mergeCell ref="M9:M10"/>
    <mergeCell ref="E9:E10"/>
    <mergeCell ref="J9:J10"/>
    <mergeCell ref="S6:S10"/>
    <mergeCell ref="R6:R10"/>
    <mergeCell ref="H7:H10"/>
    <mergeCell ref="B127:O127"/>
    <mergeCell ref="B124:D124"/>
    <mergeCell ref="I7:P7"/>
    <mergeCell ref="K9:K10"/>
    <mergeCell ref="A11:B11"/>
    <mergeCell ref="B123:E123"/>
    <mergeCell ref="A12:B12"/>
    <mergeCell ref="A6:B10"/>
    <mergeCell ref="D7:E8"/>
    <mergeCell ref="C7:C10"/>
    <mergeCell ref="A3:D3"/>
    <mergeCell ref="A2:D2"/>
    <mergeCell ref="D9:D10"/>
    <mergeCell ref="A122:E122"/>
    <mergeCell ref="N123:S123"/>
    <mergeCell ref="O9:O10"/>
    <mergeCell ref="L9:L10"/>
    <mergeCell ref="M122:S122"/>
    <mergeCell ref="P2:S2"/>
    <mergeCell ref="P4:S4"/>
    <mergeCell ref="B129:O129"/>
    <mergeCell ref="N124:S124"/>
    <mergeCell ref="E1:O1"/>
    <mergeCell ref="E2:O2"/>
    <mergeCell ref="E3:O3"/>
    <mergeCell ref="F6:F10"/>
    <mergeCell ref="G6:G10"/>
    <mergeCell ref="H6:Q6"/>
    <mergeCell ref="C6:E6"/>
    <mergeCell ref="P9:P10"/>
    <mergeCell ref="T6:T10"/>
    <mergeCell ref="U6:U10"/>
    <mergeCell ref="A134:E134"/>
    <mergeCell ref="N134:S134"/>
    <mergeCell ref="B130:O130"/>
    <mergeCell ref="Q7:Q10"/>
    <mergeCell ref="I8:I10"/>
    <mergeCell ref="J8:P8"/>
    <mergeCell ref="N9:N10"/>
    <mergeCell ref="B128:O128"/>
  </mergeCells>
  <printOptions/>
  <pageMargins left="0.41" right="0" top="0.24" bottom="0.28" header="0.511811023622047" footer="0.22"/>
  <pageSetup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tabColor indexed="14"/>
  </sheetPr>
  <dimension ref="A1:AB174"/>
  <sheetViews>
    <sheetView tabSelected="1" view="pageBreakPreview" zoomScale="120" zoomScaleSheetLayoutView="120" workbookViewId="0" topLeftCell="A104">
      <selection activeCell="A104" sqref="A1:IV16384"/>
    </sheetView>
  </sheetViews>
  <sheetFormatPr defaultColWidth="9.00390625" defaultRowHeight="15.75"/>
  <cols>
    <col min="1" max="1" width="2.25390625" style="59" customWidth="1"/>
    <col min="2" max="2" width="9.75390625" style="27" customWidth="1"/>
    <col min="3" max="3" width="10.375" style="27" customWidth="1"/>
    <col min="4" max="4" width="9.625" style="27" customWidth="1"/>
    <col min="5" max="5" width="9.00390625" style="27" customWidth="1"/>
    <col min="6" max="6" width="8.625" style="27" customWidth="1"/>
    <col min="7" max="7" width="4.00390625" style="27" customWidth="1"/>
    <col min="8" max="8" width="9.00390625" style="27" customWidth="1"/>
    <col min="9" max="9" width="7.50390625" style="27" customWidth="1"/>
    <col min="10" max="10" width="9.00390625" style="27" customWidth="1"/>
    <col min="11" max="11" width="8.50390625" style="27" customWidth="1"/>
    <col min="12" max="12" width="5.75390625" style="27" customWidth="1"/>
    <col min="13" max="13" width="7.875" style="27" customWidth="1"/>
    <col min="14" max="14" width="8.375" style="27" customWidth="1"/>
    <col min="15" max="15" width="6.50390625" style="27" customWidth="1"/>
    <col min="16" max="16" width="3.625" style="27" customWidth="1"/>
    <col min="17" max="17" width="4.00390625" style="27" customWidth="1"/>
    <col min="18" max="18" width="8.125" style="27" customWidth="1"/>
    <col min="19" max="19" width="8.875" style="27" customWidth="1"/>
    <col min="20" max="20" width="5.25390625" style="120" customWidth="1"/>
    <col min="21" max="21" width="9.625" style="87" customWidth="1"/>
    <col min="22" max="22" width="6.625" style="87" customWidth="1"/>
    <col min="23" max="23" width="9.00390625" style="87" customWidth="1"/>
    <col min="24" max="24" width="11.125" style="87" customWidth="1"/>
    <col min="25" max="25" width="10.375" style="87" customWidth="1"/>
    <col min="26" max="28" width="7.625" style="87" customWidth="1"/>
    <col min="29" max="16384" width="9.00390625" style="88" customWidth="1"/>
  </cols>
  <sheetData>
    <row r="1" spans="1:20" ht="20.25" customHeight="1">
      <c r="A1" s="141" t="s">
        <v>16</v>
      </c>
      <c r="B1" s="28"/>
      <c r="C1" s="28"/>
      <c r="E1" s="225" t="s">
        <v>82</v>
      </c>
      <c r="F1" s="225"/>
      <c r="G1" s="225"/>
      <c r="H1" s="225"/>
      <c r="I1" s="225"/>
      <c r="J1" s="225"/>
      <c r="K1" s="225"/>
      <c r="L1" s="225"/>
      <c r="M1" s="225"/>
      <c r="N1" s="225"/>
      <c r="O1" s="225"/>
      <c r="P1" s="225"/>
      <c r="Q1" s="35" t="s">
        <v>83</v>
      </c>
      <c r="R1" s="35"/>
      <c r="S1" s="35"/>
      <c r="T1" s="116"/>
    </row>
    <row r="2" spans="1:20" ht="17.25" customHeight="1">
      <c r="A2" s="237" t="s">
        <v>87</v>
      </c>
      <c r="B2" s="237"/>
      <c r="C2" s="237"/>
      <c r="D2" s="237"/>
      <c r="E2" s="226" t="s">
        <v>21</v>
      </c>
      <c r="F2" s="226"/>
      <c r="G2" s="226"/>
      <c r="H2" s="226"/>
      <c r="I2" s="226"/>
      <c r="J2" s="226"/>
      <c r="K2" s="226"/>
      <c r="L2" s="226"/>
      <c r="M2" s="226"/>
      <c r="N2" s="226"/>
      <c r="O2" s="226"/>
      <c r="P2" s="226"/>
      <c r="Q2" s="275" t="s">
        <v>90</v>
      </c>
      <c r="R2" s="275"/>
      <c r="S2" s="275"/>
      <c r="T2" s="275"/>
    </row>
    <row r="3" spans="1:20" ht="14.25" customHeight="1">
      <c r="A3" s="237" t="s">
        <v>88</v>
      </c>
      <c r="B3" s="237"/>
      <c r="C3" s="237"/>
      <c r="D3" s="237"/>
      <c r="E3" s="227" t="str">
        <f>'Mẫu BC việc theo CHV Mẫu 06'!E3:O3</f>
        <v>4 tháng/năm 2020</v>
      </c>
      <c r="F3" s="267"/>
      <c r="G3" s="267"/>
      <c r="H3" s="267"/>
      <c r="I3" s="267"/>
      <c r="J3" s="267"/>
      <c r="K3" s="267"/>
      <c r="L3" s="267"/>
      <c r="M3" s="267"/>
      <c r="N3" s="267"/>
      <c r="O3" s="267"/>
      <c r="P3" s="267"/>
      <c r="Q3" s="35" t="s">
        <v>84</v>
      </c>
      <c r="R3" s="40"/>
      <c r="S3" s="35"/>
      <c r="T3" s="116"/>
    </row>
    <row r="4" spans="1:20" ht="14.25" customHeight="1">
      <c r="A4" s="141" t="s">
        <v>69</v>
      </c>
      <c r="B4" s="28"/>
      <c r="C4" s="28"/>
      <c r="D4" s="28"/>
      <c r="E4" s="28"/>
      <c r="F4" s="28"/>
      <c r="G4" s="28"/>
      <c r="H4" s="28"/>
      <c r="I4" s="28"/>
      <c r="J4" s="28"/>
      <c r="K4" s="28"/>
      <c r="L4" s="28"/>
      <c r="M4" s="28"/>
      <c r="N4" s="28"/>
      <c r="O4" s="41"/>
      <c r="P4" s="41"/>
      <c r="Q4" s="262" t="s">
        <v>89</v>
      </c>
      <c r="R4" s="262"/>
      <c r="S4" s="262"/>
      <c r="T4" s="262"/>
    </row>
    <row r="5" spans="2:20" ht="15" customHeight="1">
      <c r="B5" s="19"/>
      <c r="C5" s="19"/>
      <c r="Q5" s="263" t="s">
        <v>65</v>
      </c>
      <c r="R5" s="263"/>
      <c r="S5" s="263"/>
      <c r="T5" s="263"/>
    </row>
    <row r="6" spans="1:22" ht="22.5" customHeight="1">
      <c r="A6" s="203" t="s">
        <v>38</v>
      </c>
      <c r="B6" s="204"/>
      <c r="C6" s="234" t="s">
        <v>70</v>
      </c>
      <c r="D6" s="235"/>
      <c r="E6" s="236"/>
      <c r="F6" s="228" t="s">
        <v>59</v>
      </c>
      <c r="G6" s="218" t="s">
        <v>71</v>
      </c>
      <c r="H6" s="231" t="s">
        <v>61</v>
      </c>
      <c r="I6" s="232"/>
      <c r="J6" s="232"/>
      <c r="K6" s="232"/>
      <c r="L6" s="232"/>
      <c r="M6" s="232"/>
      <c r="N6" s="232"/>
      <c r="O6" s="232"/>
      <c r="P6" s="232"/>
      <c r="Q6" s="232"/>
      <c r="R6" s="233"/>
      <c r="S6" s="238" t="s">
        <v>72</v>
      </c>
      <c r="T6" s="264" t="s">
        <v>85</v>
      </c>
      <c r="U6" s="259" t="s">
        <v>206</v>
      </c>
      <c r="V6" s="259" t="s">
        <v>207</v>
      </c>
    </row>
    <row r="7" spans="1:28" s="35" customFormat="1" ht="16.5" customHeight="1">
      <c r="A7" s="205"/>
      <c r="B7" s="206"/>
      <c r="C7" s="238" t="s">
        <v>25</v>
      </c>
      <c r="D7" s="245" t="s">
        <v>5</v>
      </c>
      <c r="E7" s="215"/>
      <c r="F7" s="229"/>
      <c r="G7" s="219"/>
      <c r="H7" s="218" t="s">
        <v>19</v>
      </c>
      <c r="I7" s="245" t="s">
        <v>62</v>
      </c>
      <c r="J7" s="246"/>
      <c r="K7" s="246"/>
      <c r="L7" s="246"/>
      <c r="M7" s="246"/>
      <c r="N7" s="246"/>
      <c r="O7" s="246"/>
      <c r="P7" s="246"/>
      <c r="Q7" s="247"/>
      <c r="R7" s="215" t="s">
        <v>74</v>
      </c>
      <c r="S7" s="219"/>
      <c r="T7" s="265"/>
      <c r="U7" s="260"/>
      <c r="V7" s="260"/>
      <c r="W7" s="57"/>
      <c r="X7" s="57"/>
      <c r="Y7" s="57"/>
      <c r="Z7" s="57"/>
      <c r="AA7" s="57"/>
      <c r="AB7" s="57"/>
    </row>
    <row r="8" spans="1:22" ht="15.75" customHeight="1">
      <c r="A8" s="205"/>
      <c r="B8" s="206"/>
      <c r="C8" s="219"/>
      <c r="D8" s="230"/>
      <c r="E8" s="217"/>
      <c r="F8" s="229"/>
      <c r="G8" s="219"/>
      <c r="H8" s="219"/>
      <c r="I8" s="218" t="s">
        <v>19</v>
      </c>
      <c r="J8" s="221" t="s">
        <v>5</v>
      </c>
      <c r="K8" s="222"/>
      <c r="L8" s="222"/>
      <c r="M8" s="222"/>
      <c r="N8" s="222"/>
      <c r="O8" s="222"/>
      <c r="P8" s="222"/>
      <c r="Q8" s="223"/>
      <c r="R8" s="216"/>
      <c r="S8" s="219"/>
      <c r="T8" s="265"/>
      <c r="U8" s="260"/>
      <c r="V8" s="260"/>
    </row>
    <row r="9" spans="1:22" ht="15.75" customHeight="1">
      <c r="A9" s="205"/>
      <c r="B9" s="206"/>
      <c r="C9" s="219"/>
      <c r="D9" s="238" t="s">
        <v>75</v>
      </c>
      <c r="E9" s="238" t="s">
        <v>76</v>
      </c>
      <c r="F9" s="229"/>
      <c r="G9" s="219"/>
      <c r="H9" s="219"/>
      <c r="I9" s="219"/>
      <c r="J9" s="223" t="s">
        <v>77</v>
      </c>
      <c r="K9" s="248" t="s">
        <v>78</v>
      </c>
      <c r="L9" s="238" t="s">
        <v>66</v>
      </c>
      <c r="M9" s="272" t="s">
        <v>63</v>
      </c>
      <c r="N9" s="218" t="s">
        <v>79</v>
      </c>
      <c r="O9" s="218" t="s">
        <v>64</v>
      </c>
      <c r="P9" s="218" t="s">
        <v>80</v>
      </c>
      <c r="Q9" s="218" t="s">
        <v>81</v>
      </c>
      <c r="R9" s="216"/>
      <c r="S9" s="219"/>
      <c r="T9" s="265"/>
      <c r="U9" s="260"/>
      <c r="V9" s="260"/>
    </row>
    <row r="10" spans="1:22" ht="67.5" customHeight="1">
      <c r="A10" s="254"/>
      <c r="B10" s="255"/>
      <c r="C10" s="220"/>
      <c r="D10" s="220"/>
      <c r="E10" s="220"/>
      <c r="F10" s="230"/>
      <c r="G10" s="220"/>
      <c r="H10" s="220"/>
      <c r="I10" s="220"/>
      <c r="J10" s="223"/>
      <c r="K10" s="248"/>
      <c r="L10" s="269"/>
      <c r="M10" s="272"/>
      <c r="N10" s="220"/>
      <c r="O10" s="220" t="s">
        <v>64</v>
      </c>
      <c r="P10" s="220" t="s">
        <v>80</v>
      </c>
      <c r="Q10" s="220" t="s">
        <v>81</v>
      </c>
      <c r="R10" s="217"/>
      <c r="S10" s="220"/>
      <c r="T10" s="266"/>
      <c r="U10" s="261"/>
      <c r="V10" s="261"/>
    </row>
    <row r="11" spans="1:22" ht="11.25" customHeight="1">
      <c r="A11" s="249" t="s">
        <v>4</v>
      </c>
      <c r="B11" s="250"/>
      <c r="C11" s="29">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c r="T11" s="117">
        <v>18</v>
      </c>
      <c r="U11" s="176"/>
      <c r="V11" s="176"/>
    </row>
    <row r="12" spans="1:28" s="166" customFormat="1" ht="18.75" customHeight="1">
      <c r="A12" s="276" t="s">
        <v>17</v>
      </c>
      <c r="B12" s="277"/>
      <c r="C12" s="136">
        <f>C13+C26</f>
        <v>2203338988</v>
      </c>
      <c r="D12" s="136">
        <f>D13+D26</f>
        <v>1822403216</v>
      </c>
      <c r="E12" s="136">
        <f>E13+E26</f>
        <v>380935772</v>
      </c>
      <c r="F12" s="136">
        <f>F13+F26</f>
        <v>25769581</v>
      </c>
      <c r="G12" s="136">
        <f>G13+G26</f>
        <v>0</v>
      </c>
      <c r="H12" s="136">
        <f>H13+H26</f>
        <v>2177569407</v>
      </c>
      <c r="I12" s="136">
        <f>I13+I26</f>
        <v>849203462</v>
      </c>
      <c r="J12" s="136">
        <f>J13+J26</f>
        <v>113701948</v>
      </c>
      <c r="K12" s="136">
        <f>K13+K26</f>
        <v>11352287</v>
      </c>
      <c r="L12" s="136">
        <f>L13+L26</f>
        <v>18401</v>
      </c>
      <c r="M12" s="136">
        <f>M13+M26</f>
        <v>692071997</v>
      </c>
      <c r="N12" s="136">
        <f>N13+N26</f>
        <v>31714301</v>
      </c>
      <c r="O12" s="136">
        <f>O13+O26</f>
        <v>344528</v>
      </c>
      <c r="P12" s="136">
        <f>P13+P26</f>
        <v>0</v>
      </c>
      <c r="Q12" s="136">
        <f>Q13+Q26</f>
        <v>0</v>
      </c>
      <c r="R12" s="136">
        <f>R13+R26</f>
        <v>1328365945</v>
      </c>
      <c r="S12" s="136">
        <f aca="true" t="shared" si="0" ref="S12:S31">SUM(M12:R12)</f>
        <v>2052496771</v>
      </c>
      <c r="T12" s="165">
        <f aca="true" t="shared" si="1" ref="T12:T28">(K12+L12+J12)/I12*100</f>
        <v>14.728229640684154</v>
      </c>
      <c r="U12" s="177">
        <f>U13+U26</f>
        <v>532969001</v>
      </c>
      <c r="V12" s="177">
        <f>V13+V26</f>
        <v>411764</v>
      </c>
      <c r="W12" s="89"/>
      <c r="X12" s="89"/>
      <c r="Y12" s="89"/>
      <c r="Z12" s="89"/>
      <c r="AA12" s="89"/>
      <c r="AB12" s="89"/>
    </row>
    <row r="13" spans="1:28" s="170" customFormat="1" ht="16.5" customHeight="1">
      <c r="A13" s="140" t="s">
        <v>4</v>
      </c>
      <c r="B13" s="289" t="s">
        <v>112</v>
      </c>
      <c r="C13" s="140">
        <f>SUM(C14:C25)</f>
        <v>341594841</v>
      </c>
      <c r="D13" s="140">
        <f>SUM(D14:D25)</f>
        <v>331884530</v>
      </c>
      <c r="E13" s="140">
        <f>SUM(E14:E25)</f>
        <v>9710311</v>
      </c>
      <c r="F13" s="140">
        <f>SUM(F14:F25)</f>
        <v>654841</v>
      </c>
      <c r="G13" s="140">
        <f>SUM(G14:G25)</f>
        <v>0</v>
      </c>
      <c r="H13" s="140">
        <f aca="true" t="shared" si="2" ref="H13:H25">SUM(J13:R13)</f>
        <v>340940000</v>
      </c>
      <c r="I13" s="140">
        <f aca="true" t="shared" si="3" ref="I13:I25">SUM(J13:Q13)</f>
        <v>99168974</v>
      </c>
      <c r="J13" s="140">
        <f>SUM(J14:J25)</f>
        <v>12290873</v>
      </c>
      <c r="K13" s="140">
        <f>SUM(K14:K25)</f>
        <v>5350</v>
      </c>
      <c r="L13" s="140">
        <f>SUM(L14:L25)</f>
        <v>0</v>
      </c>
      <c r="M13" s="140">
        <f>SUM(M14:M25)</f>
        <v>86275351</v>
      </c>
      <c r="N13" s="140">
        <f>SUM(N14:N25)</f>
        <v>597400</v>
      </c>
      <c r="O13" s="140">
        <f>SUM(O14:O25)</f>
        <v>0</v>
      </c>
      <c r="P13" s="140">
        <f>SUM(P14:P25)</f>
        <v>0</v>
      </c>
      <c r="Q13" s="140">
        <f>SUM(Q14:Q25)</f>
        <v>0</v>
      </c>
      <c r="R13" s="140">
        <f>SUM(R14:R25)</f>
        <v>241771026</v>
      </c>
      <c r="S13" s="167">
        <f t="shared" si="0"/>
        <v>328643777</v>
      </c>
      <c r="T13" s="168">
        <f t="shared" si="1"/>
        <v>12.399264108550724</v>
      </c>
      <c r="U13" s="140">
        <f>SUM(U14:U25)</f>
        <v>169780915</v>
      </c>
      <c r="V13" s="140">
        <f>SUM(V14:V25)</f>
        <v>0</v>
      </c>
      <c r="W13" s="89"/>
      <c r="X13" s="89"/>
      <c r="Y13" s="89"/>
      <c r="Z13" s="169"/>
      <c r="AA13" s="169"/>
      <c r="AB13" s="169"/>
    </row>
    <row r="14" spans="1:28" s="91" customFormat="1" ht="11.25" customHeight="1">
      <c r="A14" s="149" t="s">
        <v>26</v>
      </c>
      <c r="B14" s="113" t="s">
        <v>114</v>
      </c>
      <c r="C14" s="149">
        <f aca="true" t="shared" si="4" ref="C14:C25">SUM(D14:E14)</f>
        <v>19533166</v>
      </c>
      <c r="D14" s="149">
        <v>19533166</v>
      </c>
      <c r="E14" s="149">
        <v>0</v>
      </c>
      <c r="F14" s="149">
        <v>0</v>
      </c>
      <c r="G14" s="149"/>
      <c r="H14" s="149">
        <f t="shared" si="2"/>
        <v>19533166</v>
      </c>
      <c r="I14" s="149">
        <f t="shared" si="3"/>
        <v>19533166</v>
      </c>
      <c r="J14" s="149">
        <v>5244078</v>
      </c>
      <c r="K14" s="149">
        <v>0</v>
      </c>
      <c r="L14" s="149">
        <v>0</v>
      </c>
      <c r="M14" s="149">
        <v>14289088</v>
      </c>
      <c r="N14" s="149">
        <v>0</v>
      </c>
      <c r="O14" s="149">
        <v>0</v>
      </c>
      <c r="P14" s="149">
        <v>0</v>
      </c>
      <c r="Q14" s="149">
        <v>0</v>
      </c>
      <c r="R14" s="151">
        <v>0</v>
      </c>
      <c r="S14" s="151">
        <f t="shared" si="0"/>
        <v>14289088</v>
      </c>
      <c r="T14" s="152">
        <f t="shared" si="1"/>
        <v>26.84704568629581</v>
      </c>
      <c r="U14" s="179"/>
      <c r="V14" s="179"/>
      <c r="W14" s="89"/>
      <c r="X14" s="89"/>
      <c r="Y14" s="89"/>
      <c r="Z14" s="90"/>
      <c r="AA14" s="90"/>
      <c r="AB14" s="90"/>
    </row>
    <row r="15" spans="1:28" s="91" customFormat="1" ht="11.25" customHeight="1">
      <c r="A15" s="149" t="s">
        <v>27</v>
      </c>
      <c r="B15" s="113" t="s">
        <v>147</v>
      </c>
      <c r="C15" s="149">
        <f t="shared" si="4"/>
        <v>392559</v>
      </c>
      <c r="D15" s="149">
        <v>392559</v>
      </c>
      <c r="E15" s="149">
        <v>0</v>
      </c>
      <c r="F15" s="149">
        <v>0</v>
      </c>
      <c r="G15" s="149"/>
      <c r="H15" s="149">
        <f t="shared" si="2"/>
        <v>392559</v>
      </c>
      <c r="I15" s="149">
        <f t="shared" si="3"/>
        <v>2734</v>
      </c>
      <c r="J15" s="149">
        <v>0</v>
      </c>
      <c r="K15" s="149">
        <v>0</v>
      </c>
      <c r="L15" s="149">
        <v>0</v>
      </c>
      <c r="M15" s="149">
        <v>2734</v>
      </c>
      <c r="N15" s="149">
        <v>0</v>
      </c>
      <c r="O15" s="149">
        <v>0</v>
      </c>
      <c r="P15" s="149">
        <v>0</v>
      </c>
      <c r="Q15" s="149">
        <v>0</v>
      </c>
      <c r="R15" s="151">
        <v>389825</v>
      </c>
      <c r="S15" s="151">
        <f t="shared" si="0"/>
        <v>392559</v>
      </c>
      <c r="T15" s="152">
        <f t="shared" si="1"/>
        <v>0</v>
      </c>
      <c r="U15" s="179"/>
      <c r="V15" s="179"/>
      <c r="W15" s="89"/>
      <c r="X15" s="89"/>
      <c r="Y15" s="89"/>
      <c r="Z15" s="90"/>
      <c r="AA15" s="90"/>
      <c r="AB15" s="90"/>
    </row>
    <row r="16" spans="1:28" s="91" customFormat="1" ht="11.25" customHeight="1">
      <c r="A16" s="149" t="s">
        <v>28</v>
      </c>
      <c r="B16" s="113" t="s">
        <v>116</v>
      </c>
      <c r="C16" s="149">
        <f t="shared" si="4"/>
        <v>139055752</v>
      </c>
      <c r="D16" s="149">
        <v>131218051</v>
      </c>
      <c r="E16" s="149">
        <v>7837701</v>
      </c>
      <c r="F16" s="149">
        <v>0</v>
      </c>
      <c r="G16" s="149"/>
      <c r="H16" s="149">
        <f t="shared" si="2"/>
        <v>139055752</v>
      </c>
      <c r="I16" s="149">
        <f t="shared" si="3"/>
        <v>14701261</v>
      </c>
      <c r="J16" s="149">
        <v>1322214</v>
      </c>
      <c r="K16" s="149">
        <v>0</v>
      </c>
      <c r="L16" s="149">
        <v>0</v>
      </c>
      <c r="M16" s="149">
        <v>12781647</v>
      </c>
      <c r="N16" s="149">
        <v>597400</v>
      </c>
      <c r="O16" s="149">
        <v>0</v>
      </c>
      <c r="P16" s="149">
        <v>0</v>
      </c>
      <c r="Q16" s="149">
        <v>0</v>
      </c>
      <c r="R16" s="151">
        <v>124354491</v>
      </c>
      <c r="S16" s="151">
        <f t="shared" si="0"/>
        <v>137733538</v>
      </c>
      <c r="T16" s="152">
        <f t="shared" si="1"/>
        <v>8.993881545263362</v>
      </c>
      <c r="U16" s="180">
        <v>108589037</v>
      </c>
      <c r="V16" s="180"/>
      <c r="W16" s="89"/>
      <c r="X16" s="89"/>
      <c r="Y16" s="89"/>
      <c r="Z16" s="92"/>
      <c r="AA16" s="92"/>
      <c r="AB16" s="92"/>
    </row>
    <row r="17" spans="1:28" s="91" customFormat="1" ht="11.25" customHeight="1">
      <c r="A17" s="149" t="s">
        <v>39</v>
      </c>
      <c r="B17" s="113" t="s">
        <v>149</v>
      </c>
      <c r="C17" s="149">
        <f t="shared" si="4"/>
        <v>2786745</v>
      </c>
      <c r="D17" s="153">
        <v>2786745</v>
      </c>
      <c r="E17" s="153">
        <v>0</v>
      </c>
      <c r="F17" s="149">
        <v>0</v>
      </c>
      <c r="G17" s="149"/>
      <c r="H17" s="149">
        <f t="shared" si="2"/>
        <v>2786745</v>
      </c>
      <c r="I17" s="149">
        <f t="shared" si="3"/>
        <v>0</v>
      </c>
      <c r="J17" s="149">
        <v>0</v>
      </c>
      <c r="K17" s="149">
        <v>0</v>
      </c>
      <c r="L17" s="149">
        <v>0</v>
      </c>
      <c r="M17" s="149">
        <v>0</v>
      </c>
      <c r="N17" s="149">
        <v>0</v>
      </c>
      <c r="O17" s="149">
        <v>0</v>
      </c>
      <c r="P17" s="149">
        <v>0</v>
      </c>
      <c r="Q17" s="149">
        <v>0</v>
      </c>
      <c r="R17" s="151">
        <v>2786745</v>
      </c>
      <c r="S17" s="151">
        <f t="shared" si="0"/>
        <v>2786745</v>
      </c>
      <c r="T17" s="152" t="e">
        <f t="shared" si="1"/>
        <v>#DIV/0!</v>
      </c>
      <c r="U17" s="180"/>
      <c r="V17" s="180"/>
      <c r="W17" s="89"/>
      <c r="X17" s="89"/>
      <c r="Y17" s="89"/>
      <c r="Z17" s="92"/>
      <c r="AA17" s="92"/>
      <c r="AB17" s="92"/>
    </row>
    <row r="18" spans="1:28" s="115" customFormat="1" ht="11.25" customHeight="1">
      <c r="A18" s="150" t="s">
        <v>40</v>
      </c>
      <c r="B18" s="154" t="s">
        <v>150</v>
      </c>
      <c r="C18" s="150">
        <f t="shared" si="4"/>
        <v>154073</v>
      </c>
      <c r="D18" s="150">
        <v>154073</v>
      </c>
      <c r="E18" s="150">
        <v>0</v>
      </c>
      <c r="F18" s="150">
        <v>0</v>
      </c>
      <c r="G18" s="150"/>
      <c r="H18" s="150">
        <f t="shared" si="2"/>
        <v>154073</v>
      </c>
      <c r="I18" s="150">
        <f t="shared" si="3"/>
        <v>0</v>
      </c>
      <c r="J18" s="150">
        <v>0</v>
      </c>
      <c r="K18" s="150">
        <v>0</v>
      </c>
      <c r="L18" s="150">
        <v>0</v>
      </c>
      <c r="M18" s="150">
        <v>0</v>
      </c>
      <c r="N18" s="150">
        <v>0</v>
      </c>
      <c r="O18" s="150">
        <v>0</v>
      </c>
      <c r="P18" s="150">
        <v>0</v>
      </c>
      <c r="Q18" s="150">
        <v>0</v>
      </c>
      <c r="R18" s="155">
        <v>154073</v>
      </c>
      <c r="S18" s="155">
        <f t="shared" si="0"/>
        <v>154073</v>
      </c>
      <c r="T18" s="156" t="e">
        <f t="shared" si="1"/>
        <v>#DIV/0!</v>
      </c>
      <c r="U18" s="181">
        <v>154073</v>
      </c>
      <c r="V18" s="181"/>
      <c r="W18" s="89"/>
      <c r="X18" s="89"/>
      <c r="Y18" s="89"/>
      <c r="Z18" s="114"/>
      <c r="AA18" s="114"/>
      <c r="AB18" s="114"/>
    </row>
    <row r="19" spans="1:28" s="91" customFormat="1" ht="11.25" customHeight="1">
      <c r="A19" s="149" t="s">
        <v>41</v>
      </c>
      <c r="B19" s="113" t="s">
        <v>173</v>
      </c>
      <c r="C19" s="149">
        <f t="shared" si="4"/>
        <v>594385</v>
      </c>
      <c r="D19" s="149">
        <v>0</v>
      </c>
      <c r="E19" s="149">
        <v>594385</v>
      </c>
      <c r="F19" s="149">
        <v>0</v>
      </c>
      <c r="G19" s="149"/>
      <c r="H19" s="149">
        <f t="shared" si="2"/>
        <v>594385</v>
      </c>
      <c r="I19" s="149">
        <f t="shared" si="3"/>
        <v>594385</v>
      </c>
      <c r="J19" s="149">
        <v>593785</v>
      </c>
      <c r="K19" s="149">
        <v>0</v>
      </c>
      <c r="L19" s="149">
        <v>0</v>
      </c>
      <c r="M19" s="149">
        <v>600</v>
      </c>
      <c r="N19" s="149">
        <v>0</v>
      </c>
      <c r="O19" s="149">
        <v>0</v>
      </c>
      <c r="P19" s="149">
        <v>0</v>
      </c>
      <c r="Q19" s="149">
        <v>0</v>
      </c>
      <c r="R19" s="151">
        <v>0</v>
      </c>
      <c r="S19" s="151">
        <f t="shared" si="0"/>
        <v>600</v>
      </c>
      <c r="T19" s="152">
        <f t="shared" si="1"/>
        <v>99.89905532609336</v>
      </c>
      <c r="U19" s="180"/>
      <c r="V19" s="180"/>
      <c r="W19" s="89"/>
      <c r="X19" s="89"/>
      <c r="Y19" s="89"/>
      <c r="Z19" s="92"/>
      <c r="AA19" s="92"/>
      <c r="AB19" s="92"/>
    </row>
    <row r="20" spans="1:28" s="91" customFormat="1" ht="11.25" customHeight="1">
      <c r="A20" s="149" t="s">
        <v>42</v>
      </c>
      <c r="B20" s="113" t="s">
        <v>164</v>
      </c>
      <c r="C20" s="149">
        <f t="shared" si="4"/>
        <v>200028</v>
      </c>
      <c r="D20" s="149">
        <v>200028</v>
      </c>
      <c r="E20" s="149">
        <v>0</v>
      </c>
      <c r="F20" s="149">
        <v>0</v>
      </c>
      <c r="G20" s="149"/>
      <c r="H20" s="149">
        <f t="shared" si="2"/>
        <v>200028</v>
      </c>
      <c r="I20" s="149">
        <f t="shared" si="3"/>
        <v>0</v>
      </c>
      <c r="J20" s="149">
        <v>0</v>
      </c>
      <c r="K20" s="149">
        <v>0</v>
      </c>
      <c r="L20" s="149">
        <v>0</v>
      </c>
      <c r="M20" s="149">
        <v>0</v>
      </c>
      <c r="N20" s="149">
        <v>0</v>
      </c>
      <c r="O20" s="149">
        <v>0</v>
      </c>
      <c r="P20" s="149">
        <v>0</v>
      </c>
      <c r="Q20" s="149">
        <v>0</v>
      </c>
      <c r="R20" s="151">
        <v>200028</v>
      </c>
      <c r="S20" s="151">
        <f t="shared" si="0"/>
        <v>200028</v>
      </c>
      <c r="T20" s="152" t="e">
        <f t="shared" si="1"/>
        <v>#DIV/0!</v>
      </c>
      <c r="U20" s="180">
        <v>200028</v>
      </c>
      <c r="V20" s="180"/>
      <c r="W20" s="89"/>
      <c r="X20" s="89"/>
      <c r="Y20" s="89"/>
      <c r="Z20" s="92"/>
      <c r="AA20" s="92"/>
      <c r="AB20" s="92"/>
    </row>
    <row r="21" spans="1:28" s="91" customFormat="1" ht="11.25" customHeight="1">
      <c r="A21" s="149" t="s">
        <v>43</v>
      </c>
      <c r="B21" s="113" t="s">
        <v>146</v>
      </c>
      <c r="C21" s="149">
        <f t="shared" si="4"/>
        <v>110600870</v>
      </c>
      <c r="D21" s="149">
        <v>109732234</v>
      </c>
      <c r="E21" s="149">
        <v>868636</v>
      </c>
      <c r="F21" s="149">
        <v>654841</v>
      </c>
      <c r="G21" s="149"/>
      <c r="H21" s="149">
        <f t="shared" si="2"/>
        <v>109946029</v>
      </c>
      <c r="I21" s="149">
        <f t="shared" si="3"/>
        <v>3724553</v>
      </c>
      <c r="J21" s="149">
        <v>110448</v>
      </c>
      <c r="K21" s="149">
        <v>5350</v>
      </c>
      <c r="L21" s="149">
        <v>0</v>
      </c>
      <c r="M21" s="149">
        <v>3608755</v>
      </c>
      <c r="N21" s="149">
        <v>0</v>
      </c>
      <c r="O21" s="149">
        <v>0</v>
      </c>
      <c r="P21" s="149">
        <v>0</v>
      </c>
      <c r="Q21" s="149">
        <v>0</v>
      </c>
      <c r="R21" s="151">
        <v>106221476</v>
      </c>
      <c r="S21" s="151">
        <f t="shared" si="0"/>
        <v>109830231</v>
      </c>
      <c r="T21" s="152">
        <f t="shared" si="1"/>
        <v>3.109044226246747</v>
      </c>
      <c r="U21" s="180">
        <v>60837777</v>
      </c>
      <c r="V21" s="180"/>
      <c r="W21" s="89"/>
      <c r="X21" s="89"/>
      <c r="Y21" s="89"/>
      <c r="Z21" s="92"/>
      <c r="AA21" s="92"/>
      <c r="AB21" s="92"/>
    </row>
    <row r="22" spans="1:28" s="91" customFormat="1" ht="11.25" customHeight="1">
      <c r="A22" s="149" t="s">
        <v>44</v>
      </c>
      <c r="B22" s="113" t="s">
        <v>183</v>
      </c>
      <c r="C22" s="149">
        <f>SUM(D22:E22)</f>
        <v>2143848</v>
      </c>
      <c r="D22" s="149">
        <v>1735759</v>
      </c>
      <c r="E22" s="149">
        <v>408089</v>
      </c>
      <c r="F22" s="149">
        <v>0</v>
      </c>
      <c r="G22" s="149"/>
      <c r="H22" s="149">
        <f>SUM(J22:R22)</f>
        <v>2143848</v>
      </c>
      <c r="I22" s="149">
        <f>SUM(J22:Q22)</f>
        <v>2143848</v>
      </c>
      <c r="J22" s="149">
        <v>19148</v>
      </c>
      <c r="K22" s="149">
        <v>0</v>
      </c>
      <c r="L22" s="149">
        <v>0</v>
      </c>
      <c r="M22" s="149">
        <v>2124700</v>
      </c>
      <c r="N22" s="149">
        <v>0</v>
      </c>
      <c r="O22" s="149">
        <v>0</v>
      </c>
      <c r="P22" s="149">
        <v>0</v>
      </c>
      <c r="Q22" s="149">
        <v>0</v>
      </c>
      <c r="R22" s="151">
        <v>0</v>
      </c>
      <c r="S22" s="151">
        <f>SUM(M22:R22)</f>
        <v>2124700</v>
      </c>
      <c r="T22" s="152">
        <f>(K22+L22+J22)/I22*100</f>
        <v>0.8931603359939697</v>
      </c>
      <c r="U22" s="180"/>
      <c r="V22" s="180"/>
      <c r="W22" s="89"/>
      <c r="X22" s="89"/>
      <c r="Y22" s="89"/>
      <c r="Z22" s="92"/>
      <c r="AA22" s="92"/>
      <c r="AB22" s="92"/>
    </row>
    <row r="23" spans="1:28" s="91" customFormat="1" ht="11.25" customHeight="1">
      <c r="A23" s="149" t="s">
        <v>58</v>
      </c>
      <c r="B23" s="113" t="s">
        <v>184</v>
      </c>
      <c r="C23" s="149">
        <f t="shared" si="4"/>
        <v>66133115</v>
      </c>
      <c r="D23" s="149">
        <v>66131915</v>
      </c>
      <c r="E23" s="149">
        <v>1200</v>
      </c>
      <c r="F23" s="149">
        <v>0</v>
      </c>
      <c r="G23" s="149"/>
      <c r="H23" s="149">
        <f t="shared" si="2"/>
        <v>66133115</v>
      </c>
      <c r="I23" s="149">
        <f t="shared" si="3"/>
        <v>58468727</v>
      </c>
      <c r="J23" s="149">
        <v>5000900</v>
      </c>
      <c r="K23" s="149">
        <v>0</v>
      </c>
      <c r="L23" s="149">
        <v>0</v>
      </c>
      <c r="M23" s="149">
        <v>53467827</v>
      </c>
      <c r="N23" s="149">
        <v>0</v>
      </c>
      <c r="O23" s="149">
        <v>0</v>
      </c>
      <c r="P23" s="149">
        <v>0</v>
      </c>
      <c r="Q23" s="149">
        <v>0</v>
      </c>
      <c r="R23" s="151">
        <v>7664388</v>
      </c>
      <c r="S23" s="151">
        <f t="shared" si="0"/>
        <v>61132215</v>
      </c>
      <c r="T23" s="152">
        <f t="shared" si="1"/>
        <v>8.553119345321132</v>
      </c>
      <c r="U23" s="180"/>
      <c r="V23" s="180"/>
      <c r="W23" s="89"/>
      <c r="X23" s="89"/>
      <c r="Y23" s="89"/>
      <c r="Z23" s="92"/>
      <c r="AA23" s="92"/>
      <c r="AB23" s="92"/>
    </row>
    <row r="24" spans="1:28" s="91" customFormat="1" ht="18" customHeight="1">
      <c r="A24" s="149" t="s">
        <v>170</v>
      </c>
      <c r="B24" s="113" t="s">
        <v>185</v>
      </c>
      <c r="C24" s="149">
        <f t="shared" si="4"/>
        <v>300</v>
      </c>
      <c r="D24" s="149">
        <v>0</v>
      </c>
      <c r="E24" s="149">
        <v>300</v>
      </c>
      <c r="F24" s="149">
        <v>0</v>
      </c>
      <c r="G24" s="149"/>
      <c r="H24" s="149">
        <f>SUM(J24:R24)</f>
        <v>300</v>
      </c>
      <c r="I24" s="149">
        <f>SUM(J24:Q24)</f>
        <v>300</v>
      </c>
      <c r="J24" s="149">
        <v>300</v>
      </c>
      <c r="K24" s="149">
        <v>0</v>
      </c>
      <c r="L24" s="149">
        <v>0</v>
      </c>
      <c r="M24" s="149">
        <v>0</v>
      </c>
      <c r="N24" s="149">
        <v>0</v>
      </c>
      <c r="O24" s="149">
        <v>0</v>
      </c>
      <c r="P24" s="149">
        <v>0</v>
      </c>
      <c r="Q24" s="149">
        <v>0</v>
      </c>
      <c r="R24" s="151">
        <v>0</v>
      </c>
      <c r="S24" s="151">
        <f>SUM(M24:R24)</f>
        <v>0</v>
      </c>
      <c r="T24" s="152">
        <f>(K24+L24+J24)/I24*100</f>
        <v>100</v>
      </c>
      <c r="U24" s="180"/>
      <c r="V24" s="180"/>
      <c r="W24" s="89"/>
      <c r="X24" s="89"/>
      <c r="Y24" s="89"/>
      <c r="Z24" s="92"/>
      <c r="AA24" s="92"/>
      <c r="AB24" s="92"/>
    </row>
    <row r="25" spans="1:28" s="91" customFormat="1" ht="18" customHeight="1">
      <c r="A25" s="149"/>
      <c r="B25" s="113"/>
      <c r="C25" s="149">
        <f t="shared" si="4"/>
        <v>0</v>
      </c>
      <c r="D25" s="149"/>
      <c r="E25" s="149"/>
      <c r="F25" s="149"/>
      <c r="G25" s="149"/>
      <c r="H25" s="149">
        <f t="shared" si="2"/>
        <v>0</v>
      </c>
      <c r="I25" s="149">
        <f t="shared" si="3"/>
        <v>0</v>
      </c>
      <c r="J25" s="149"/>
      <c r="K25" s="149"/>
      <c r="L25" s="149"/>
      <c r="M25" s="149"/>
      <c r="N25" s="149"/>
      <c r="O25" s="149"/>
      <c r="P25" s="149"/>
      <c r="Q25" s="149"/>
      <c r="R25" s="151"/>
      <c r="S25" s="151">
        <f>SUM(M25:R25)</f>
        <v>0</v>
      </c>
      <c r="T25" s="152" t="e">
        <f>(K25+L25+J25)/I25*100</f>
        <v>#DIV/0!</v>
      </c>
      <c r="U25" s="180"/>
      <c r="V25" s="180"/>
      <c r="W25" s="89"/>
      <c r="X25" s="89"/>
      <c r="Y25" s="89"/>
      <c r="Z25" s="92"/>
      <c r="AA25" s="92"/>
      <c r="AB25" s="92"/>
    </row>
    <row r="26" spans="1:28" s="94" customFormat="1" ht="18" customHeight="1">
      <c r="A26" s="136" t="s">
        <v>92</v>
      </c>
      <c r="B26" s="157" t="s">
        <v>113</v>
      </c>
      <c r="C26" s="136">
        <f aca="true" t="shared" si="5" ref="C26:R26">C27+C32+C38+C44+C52+C59+C70+C80+C88+C96+C104+C113</f>
        <v>1861744147</v>
      </c>
      <c r="D26" s="136">
        <f t="shared" si="5"/>
        <v>1490518686</v>
      </c>
      <c r="E26" s="136">
        <f t="shared" si="5"/>
        <v>371225461</v>
      </c>
      <c r="F26" s="136">
        <f t="shared" si="5"/>
        <v>25114740</v>
      </c>
      <c r="G26" s="136">
        <f t="shared" si="5"/>
        <v>0</v>
      </c>
      <c r="H26" s="136">
        <f t="shared" si="5"/>
        <v>1836629407</v>
      </c>
      <c r="I26" s="136">
        <f t="shared" si="5"/>
        <v>750034488</v>
      </c>
      <c r="J26" s="136">
        <f t="shared" si="5"/>
        <v>101411075</v>
      </c>
      <c r="K26" s="136">
        <f t="shared" si="5"/>
        <v>11346937</v>
      </c>
      <c r="L26" s="136">
        <f t="shared" si="5"/>
        <v>18401</v>
      </c>
      <c r="M26" s="136">
        <f t="shared" si="5"/>
        <v>605796646</v>
      </c>
      <c r="N26" s="136">
        <f t="shared" si="5"/>
        <v>31116901</v>
      </c>
      <c r="O26" s="136">
        <f t="shared" si="5"/>
        <v>344528</v>
      </c>
      <c r="P26" s="136">
        <f t="shared" si="5"/>
        <v>0</v>
      </c>
      <c r="Q26" s="136">
        <f t="shared" si="5"/>
        <v>0</v>
      </c>
      <c r="R26" s="136">
        <f t="shared" si="5"/>
        <v>1086594919</v>
      </c>
      <c r="S26" s="146">
        <f t="shared" si="0"/>
        <v>1723852994</v>
      </c>
      <c r="T26" s="158">
        <f t="shared" si="1"/>
        <v>15.036163643717673</v>
      </c>
      <c r="U26" s="182">
        <f>U27+U32+U38+U44+U52+U59+U70+U80+U88+U96+U104+U113</f>
        <v>363188086</v>
      </c>
      <c r="V26" s="182">
        <f>V27+V32+V38+V44+V52+V59+V70+V80+V88+V96+V104+V113</f>
        <v>411764</v>
      </c>
      <c r="W26" s="89"/>
      <c r="X26" s="89"/>
      <c r="Y26" s="89"/>
      <c r="Z26" s="93"/>
      <c r="AA26" s="93"/>
      <c r="AB26" s="93"/>
    </row>
    <row r="27" spans="1:28" s="170" customFormat="1" ht="18" customHeight="1">
      <c r="A27" s="140" t="s">
        <v>0</v>
      </c>
      <c r="B27" s="171" t="s">
        <v>91</v>
      </c>
      <c r="C27" s="140">
        <f>SUM(C28:C31)</f>
        <v>129042658</v>
      </c>
      <c r="D27" s="140">
        <f>SUM(D28:D31)</f>
        <v>73467363</v>
      </c>
      <c r="E27" s="140">
        <f>SUM(E28:E31)</f>
        <v>55575295</v>
      </c>
      <c r="F27" s="140">
        <f>SUM(F28:F31)</f>
        <v>0</v>
      </c>
      <c r="G27" s="140">
        <f>SUM(G28:G31)</f>
        <v>0</v>
      </c>
      <c r="H27" s="140">
        <f aca="true" t="shared" si="6" ref="H27:H39">SUM(J27:R27)</f>
        <v>129042658</v>
      </c>
      <c r="I27" s="140">
        <f aca="true" t="shared" si="7" ref="I27:I39">SUM(J27:Q27)</f>
        <v>78801991</v>
      </c>
      <c r="J27" s="140">
        <f aca="true" t="shared" si="8" ref="J27:R27">SUM(J28:J31)</f>
        <v>4294630</v>
      </c>
      <c r="K27" s="140">
        <f t="shared" si="8"/>
        <v>115892</v>
      </c>
      <c r="L27" s="140">
        <f t="shared" si="8"/>
        <v>0</v>
      </c>
      <c r="M27" s="140">
        <f t="shared" si="8"/>
        <v>73464221</v>
      </c>
      <c r="N27" s="140">
        <f>SUM(N28:N31)</f>
        <v>927248</v>
      </c>
      <c r="O27" s="140">
        <f t="shared" si="8"/>
        <v>0</v>
      </c>
      <c r="P27" s="140">
        <f t="shared" si="8"/>
        <v>0</v>
      </c>
      <c r="Q27" s="140">
        <f t="shared" si="8"/>
        <v>0</v>
      </c>
      <c r="R27" s="140">
        <f t="shared" si="8"/>
        <v>50240667</v>
      </c>
      <c r="S27" s="167">
        <f t="shared" si="0"/>
        <v>124632136</v>
      </c>
      <c r="T27" s="168">
        <f t="shared" si="1"/>
        <v>5.596967721285114</v>
      </c>
      <c r="U27" s="178">
        <f>SUM(U28:U31)</f>
        <v>19139518</v>
      </c>
      <c r="V27" s="178">
        <f>SUM(V28:V31)</f>
        <v>0</v>
      </c>
      <c r="W27" s="89"/>
      <c r="X27" s="89"/>
      <c r="Y27" s="89"/>
      <c r="Z27" s="169"/>
      <c r="AA27" s="169"/>
      <c r="AB27" s="169"/>
    </row>
    <row r="28" spans="1:28" s="91" customFormat="1" ht="18" customHeight="1">
      <c r="A28" s="149" t="s">
        <v>26</v>
      </c>
      <c r="B28" s="113" t="s">
        <v>143</v>
      </c>
      <c r="C28" s="149">
        <f>SUM(D28:E28)</f>
        <v>26373251</v>
      </c>
      <c r="D28" s="149">
        <v>6157328</v>
      </c>
      <c r="E28" s="149">
        <v>20215923</v>
      </c>
      <c r="F28" s="149"/>
      <c r="G28" s="149">
        <f>97539241-97539241</f>
        <v>0</v>
      </c>
      <c r="H28" s="149">
        <f t="shared" si="6"/>
        <v>26373251</v>
      </c>
      <c r="I28" s="149">
        <f t="shared" si="7"/>
        <v>20385169</v>
      </c>
      <c r="J28" s="149">
        <v>215583</v>
      </c>
      <c r="K28" s="149"/>
      <c r="L28" s="149"/>
      <c r="M28" s="149">
        <v>20169586</v>
      </c>
      <c r="N28" s="149"/>
      <c r="O28" s="149"/>
      <c r="P28" s="149"/>
      <c r="Q28" s="149"/>
      <c r="R28" s="151">
        <v>5988082</v>
      </c>
      <c r="S28" s="151">
        <f t="shared" si="0"/>
        <v>26157668</v>
      </c>
      <c r="T28" s="152">
        <f t="shared" si="1"/>
        <v>1.0575482597176409</v>
      </c>
      <c r="U28" s="180">
        <v>5489391</v>
      </c>
      <c r="V28" s="180"/>
      <c r="W28" s="89"/>
      <c r="X28" s="89"/>
      <c r="Y28" s="89"/>
      <c r="Z28" s="92"/>
      <c r="AA28" s="92"/>
      <c r="AB28" s="92"/>
    </row>
    <row r="29" spans="1:28" s="91" customFormat="1" ht="18" customHeight="1">
      <c r="A29" s="159">
        <v>2</v>
      </c>
      <c r="B29" s="113" t="s">
        <v>172</v>
      </c>
      <c r="C29" s="149">
        <f>SUM(D29:E29)</f>
        <v>57627150</v>
      </c>
      <c r="D29" s="149">
        <v>41014677</v>
      </c>
      <c r="E29" s="149">
        <v>16612473</v>
      </c>
      <c r="F29" s="149"/>
      <c r="G29" s="149"/>
      <c r="H29" s="149">
        <f>SUM(J29:R29)</f>
        <v>57627150</v>
      </c>
      <c r="I29" s="149">
        <f>SUM(J29:Q29)</f>
        <v>32882972</v>
      </c>
      <c r="J29" s="149">
        <v>2306643</v>
      </c>
      <c r="K29" s="149">
        <v>10680</v>
      </c>
      <c r="L29" s="149"/>
      <c r="M29" s="149">
        <v>30565649</v>
      </c>
      <c r="N29" s="149"/>
      <c r="O29" s="149"/>
      <c r="P29" s="149"/>
      <c r="Q29" s="149"/>
      <c r="R29" s="151">
        <v>24744178</v>
      </c>
      <c r="S29" s="151">
        <f>SUM(M29:R29)</f>
        <v>55309827</v>
      </c>
      <c r="T29" s="152">
        <f>(K29+L29+J29)/I29*100</f>
        <v>7.047182353225249</v>
      </c>
      <c r="U29" s="180">
        <v>10255131</v>
      </c>
      <c r="V29" s="180"/>
      <c r="W29" s="89"/>
      <c r="X29" s="89"/>
      <c r="Y29" s="89"/>
      <c r="Z29" s="92"/>
      <c r="AA29" s="92"/>
      <c r="AB29" s="92"/>
    </row>
    <row r="30" spans="1:28" s="91" customFormat="1" ht="18" customHeight="1">
      <c r="A30" s="149">
        <v>3</v>
      </c>
      <c r="B30" s="113" t="s">
        <v>186</v>
      </c>
      <c r="C30" s="149">
        <f>SUM(D30:E30)</f>
        <v>45042257</v>
      </c>
      <c r="D30" s="149">
        <v>26295358</v>
      </c>
      <c r="E30" s="149">
        <v>18746899</v>
      </c>
      <c r="F30" s="149"/>
      <c r="G30" s="149"/>
      <c r="H30" s="149">
        <f>SUM(J30:R30)</f>
        <v>45042257</v>
      </c>
      <c r="I30" s="149">
        <f>SUM(J30:Q30)</f>
        <v>25533850</v>
      </c>
      <c r="J30" s="149">
        <v>1772404</v>
      </c>
      <c r="K30" s="149">
        <v>105212</v>
      </c>
      <c r="L30" s="149"/>
      <c r="M30" s="149">
        <v>22728986</v>
      </c>
      <c r="N30" s="149">
        <v>927248</v>
      </c>
      <c r="O30" s="149"/>
      <c r="P30" s="149"/>
      <c r="Q30" s="149"/>
      <c r="R30" s="151">
        <v>19508407</v>
      </c>
      <c r="S30" s="151">
        <f>SUM(M30:R30)</f>
        <v>43164641</v>
      </c>
      <c r="T30" s="152">
        <f>(K30+L30+J30)/I30*100</f>
        <v>7.353438670627423</v>
      </c>
      <c r="U30" s="180">
        <v>3394996</v>
      </c>
      <c r="V30" s="180"/>
      <c r="W30" s="89"/>
      <c r="X30" s="89"/>
      <c r="Y30" s="89"/>
      <c r="Z30" s="92"/>
      <c r="AA30" s="92"/>
      <c r="AB30" s="92"/>
    </row>
    <row r="31" spans="1:28" s="91" customFormat="1" ht="18" customHeight="1">
      <c r="A31" s="149"/>
      <c r="B31" s="113"/>
      <c r="C31" s="149">
        <f>SUM(D31:E31)</f>
        <v>0</v>
      </c>
      <c r="D31" s="149"/>
      <c r="E31" s="149"/>
      <c r="F31" s="149"/>
      <c r="G31" s="149"/>
      <c r="H31" s="149">
        <f t="shared" si="6"/>
        <v>0</v>
      </c>
      <c r="I31" s="149">
        <f t="shared" si="7"/>
        <v>0</v>
      </c>
      <c r="J31" s="149"/>
      <c r="K31" s="149"/>
      <c r="L31" s="149"/>
      <c r="M31" s="149"/>
      <c r="N31" s="149"/>
      <c r="O31" s="149"/>
      <c r="P31" s="149"/>
      <c r="Q31" s="149"/>
      <c r="R31" s="151"/>
      <c r="S31" s="151">
        <f t="shared" si="0"/>
        <v>0</v>
      </c>
      <c r="T31" s="152"/>
      <c r="U31" s="180"/>
      <c r="V31" s="180"/>
      <c r="W31" s="89"/>
      <c r="X31" s="89"/>
      <c r="Y31" s="89"/>
      <c r="Z31" s="92"/>
      <c r="AA31" s="92"/>
      <c r="AB31" s="92"/>
    </row>
    <row r="32" spans="1:28" s="170" customFormat="1" ht="18" customHeight="1">
      <c r="A32" s="140" t="s">
        <v>1</v>
      </c>
      <c r="B32" s="171" t="s">
        <v>93</v>
      </c>
      <c r="C32" s="140">
        <f>SUM(C33:C37)</f>
        <v>75449139</v>
      </c>
      <c r="D32" s="140">
        <f>SUM(D33:D37)</f>
        <v>56186215</v>
      </c>
      <c r="E32" s="140">
        <f>SUM(E33:E37)</f>
        <v>19262924</v>
      </c>
      <c r="F32" s="140">
        <f>SUM(F33:F37)</f>
        <v>4503327</v>
      </c>
      <c r="G32" s="140">
        <f>SUM(G33:G37)</f>
        <v>0</v>
      </c>
      <c r="H32" s="140">
        <f t="shared" si="6"/>
        <v>70945812</v>
      </c>
      <c r="I32" s="140">
        <f t="shared" si="7"/>
        <v>31442011</v>
      </c>
      <c r="J32" s="140">
        <f aca="true" t="shared" si="9" ref="J32:R32">SUM(J33:J37)</f>
        <v>6575997</v>
      </c>
      <c r="K32" s="140">
        <f t="shared" si="9"/>
        <v>218396</v>
      </c>
      <c r="L32" s="140">
        <f t="shared" si="9"/>
        <v>0</v>
      </c>
      <c r="M32" s="140">
        <f t="shared" si="9"/>
        <v>22408130</v>
      </c>
      <c r="N32" s="140">
        <f t="shared" si="9"/>
        <v>2239488</v>
      </c>
      <c r="O32" s="140">
        <f t="shared" si="9"/>
        <v>0</v>
      </c>
      <c r="P32" s="140">
        <f t="shared" si="9"/>
        <v>0</v>
      </c>
      <c r="Q32" s="140">
        <f t="shared" si="9"/>
        <v>0</v>
      </c>
      <c r="R32" s="140">
        <f t="shared" si="9"/>
        <v>39503801</v>
      </c>
      <c r="S32" s="167">
        <f aca="true" t="shared" si="10" ref="S32:S45">SUM(M32:R32)</f>
        <v>64151419</v>
      </c>
      <c r="T32" s="168">
        <f aca="true" t="shared" si="11" ref="T32:T47">(K32+L32+J32)/I32*100</f>
        <v>21.60928256147484</v>
      </c>
      <c r="U32" s="178">
        <f>SUM(U33:U37)</f>
        <v>10199045</v>
      </c>
      <c r="V32" s="178">
        <f>SUM(V33:V37)</f>
        <v>0</v>
      </c>
      <c r="W32" s="89"/>
      <c r="X32" s="89"/>
      <c r="Y32" s="89"/>
      <c r="Z32" s="169"/>
      <c r="AA32" s="169"/>
      <c r="AB32" s="169"/>
    </row>
    <row r="33" spans="1:28" s="91" customFormat="1" ht="18" customHeight="1">
      <c r="A33" s="149" t="s">
        <v>26</v>
      </c>
      <c r="B33" s="113" t="s">
        <v>209</v>
      </c>
      <c r="C33" s="149">
        <f>SUM(D33:E33)</f>
        <v>3900</v>
      </c>
      <c r="D33" s="149"/>
      <c r="E33" s="149">
        <v>3900</v>
      </c>
      <c r="F33" s="149"/>
      <c r="G33" s="149"/>
      <c r="H33" s="149">
        <f t="shared" si="6"/>
        <v>3900</v>
      </c>
      <c r="I33" s="149">
        <f t="shared" si="7"/>
        <v>3900</v>
      </c>
      <c r="J33" s="149">
        <v>3900</v>
      </c>
      <c r="K33" s="149"/>
      <c r="L33" s="149"/>
      <c r="M33" s="149"/>
      <c r="N33" s="149"/>
      <c r="O33" s="149"/>
      <c r="P33" s="149"/>
      <c r="Q33" s="149"/>
      <c r="R33" s="151"/>
      <c r="S33" s="151">
        <f t="shared" si="10"/>
        <v>0</v>
      </c>
      <c r="T33" s="152">
        <f t="shared" si="11"/>
        <v>100</v>
      </c>
      <c r="U33" s="180"/>
      <c r="V33" s="180"/>
      <c r="W33" s="89"/>
      <c r="X33" s="89"/>
      <c r="Y33" s="89"/>
      <c r="Z33" s="92"/>
      <c r="AA33" s="92"/>
      <c r="AB33" s="92"/>
    </row>
    <row r="34" spans="1:28" s="91" customFormat="1" ht="18" customHeight="1">
      <c r="A34" s="149" t="s">
        <v>27</v>
      </c>
      <c r="B34" s="113" t="s">
        <v>167</v>
      </c>
      <c r="C34" s="149">
        <f>SUM(D34:E34)</f>
        <v>42836675</v>
      </c>
      <c r="D34" s="149">
        <v>31117923</v>
      </c>
      <c r="E34" s="149">
        <v>11718752</v>
      </c>
      <c r="F34" s="149">
        <v>3470802</v>
      </c>
      <c r="G34" s="149"/>
      <c r="H34" s="149">
        <f t="shared" si="6"/>
        <v>39365873</v>
      </c>
      <c r="I34" s="149">
        <f t="shared" si="7"/>
        <v>11899362</v>
      </c>
      <c r="J34" s="149">
        <v>3666486</v>
      </c>
      <c r="K34" s="149">
        <v>167090</v>
      </c>
      <c r="L34" s="149"/>
      <c r="M34" s="149">
        <v>6427526</v>
      </c>
      <c r="N34" s="149">
        <v>1638260</v>
      </c>
      <c r="O34" s="149"/>
      <c r="P34" s="149"/>
      <c r="Q34" s="149"/>
      <c r="R34" s="151">
        <v>27466511</v>
      </c>
      <c r="S34" s="151">
        <f t="shared" si="10"/>
        <v>35532297</v>
      </c>
      <c r="T34" s="152">
        <f t="shared" si="11"/>
        <v>32.21665161543955</v>
      </c>
      <c r="U34" s="180">
        <v>8208443</v>
      </c>
      <c r="V34" s="180"/>
      <c r="W34" s="89"/>
      <c r="X34" s="89"/>
      <c r="Y34" s="89"/>
      <c r="Z34" s="92"/>
      <c r="AA34" s="92"/>
      <c r="AB34" s="92"/>
    </row>
    <row r="35" spans="1:28" s="91" customFormat="1" ht="18" customHeight="1">
      <c r="A35" s="149" t="s">
        <v>28</v>
      </c>
      <c r="B35" s="113" t="s">
        <v>168</v>
      </c>
      <c r="C35" s="149">
        <f>SUM(D35:E35)</f>
        <v>17028916</v>
      </c>
      <c r="D35" s="149">
        <v>14793672</v>
      </c>
      <c r="E35" s="149">
        <v>2235244</v>
      </c>
      <c r="F35" s="149">
        <v>1032525</v>
      </c>
      <c r="G35" s="149"/>
      <c r="H35" s="149">
        <f>SUM(J35:R35)</f>
        <v>15996391</v>
      </c>
      <c r="I35" s="149">
        <f>SUM(J35:Q35)</f>
        <v>6226047</v>
      </c>
      <c r="J35" s="149">
        <v>1853810</v>
      </c>
      <c r="K35" s="149">
        <v>37309</v>
      </c>
      <c r="L35" s="149"/>
      <c r="M35" s="149">
        <v>4334928</v>
      </c>
      <c r="N35" s="149"/>
      <c r="O35" s="149"/>
      <c r="P35" s="149"/>
      <c r="Q35" s="149"/>
      <c r="R35" s="151">
        <v>9770344</v>
      </c>
      <c r="S35" s="151">
        <f>SUM(M35:R35)</f>
        <v>14105272</v>
      </c>
      <c r="T35" s="152">
        <f>(K35+L35+J35)/I35*100</f>
        <v>30.37431294688267</v>
      </c>
      <c r="U35" s="180">
        <v>1314020</v>
      </c>
      <c r="V35" s="180"/>
      <c r="W35" s="89"/>
      <c r="X35" s="89"/>
      <c r="Y35" s="89"/>
      <c r="Z35" s="92"/>
      <c r="AA35" s="92"/>
      <c r="AB35" s="92"/>
    </row>
    <row r="36" spans="1:28" s="91" customFormat="1" ht="18" customHeight="1">
      <c r="A36" s="149" t="s">
        <v>39</v>
      </c>
      <c r="B36" s="113" t="s">
        <v>203</v>
      </c>
      <c r="C36" s="149">
        <f>SUM(D36:E36)</f>
        <v>15579648</v>
      </c>
      <c r="D36" s="149">
        <v>10274620</v>
      </c>
      <c r="E36" s="149">
        <v>5305028</v>
      </c>
      <c r="F36" s="149"/>
      <c r="G36" s="149"/>
      <c r="H36" s="149">
        <f t="shared" si="6"/>
        <v>15579648</v>
      </c>
      <c r="I36" s="149">
        <f t="shared" si="7"/>
        <v>13312702</v>
      </c>
      <c r="J36" s="149">
        <v>1051801</v>
      </c>
      <c r="K36" s="149">
        <v>13997</v>
      </c>
      <c r="L36" s="149"/>
      <c r="M36" s="149">
        <v>11645676</v>
      </c>
      <c r="N36" s="149">
        <v>601228</v>
      </c>
      <c r="O36" s="149"/>
      <c r="P36" s="149"/>
      <c r="Q36" s="149"/>
      <c r="R36" s="151">
        <v>2266946</v>
      </c>
      <c r="S36" s="151">
        <f t="shared" si="10"/>
        <v>14513850</v>
      </c>
      <c r="T36" s="152">
        <f t="shared" si="11"/>
        <v>8.005872887412337</v>
      </c>
      <c r="U36" s="180">
        <v>676582</v>
      </c>
      <c r="V36" s="180"/>
      <c r="W36" s="89"/>
      <c r="X36" s="89"/>
      <c r="Y36" s="89"/>
      <c r="Z36" s="92"/>
      <c r="AA36" s="92"/>
      <c r="AB36" s="92"/>
    </row>
    <row r="37" spans="1:28" s="91" customFormat="1" ht="18" customHeight="1">
      <c r="A37" s="149"/>
      <c r="B37" s="113"/>
      <c r="C37" s="149">
        <f>SUM(D37:E37)</f>
        <v>0</v>
      </c>
      <c r="D37" s="149"/>
      <c r="E37" s="149"/>
      <c r="F37" s="149"/>
      <c r="G37" s="149"/>
      <c r="H37" s="149">
        <f t="shared" si="6"/>
        <v>0</v>
      </c>
      <c r="I37" s="149">
        <f t="shared" si="7"/>
        <v>0</v>
      </c>
      <c r="J37" s="149"/>
      <c r="K37" s="149"/>
      <c r="L37" s="149"/>
      <c r="M37" s="149"/>
      <c r="N37" s="149"/>
      <c r="O37" s="149"/>
      <c r="P37" s="149"/>
      <c r="Q37" s="149"/>
      <c r="R37" s="151"/>
      <c r="S37" s="151">
        <f t="shared" si="10"/>
        <v>0</v>
      </c>
      <c r="T37" s="152"/>
      <c r="U37" s="180"/>
      <c r="V37" s="180"/>
      <c r="W37" s="89"/>
      <c r="X37" s="89"/>
      <c r="Y37" s="89"/>
      <c r="Z37" s="92"/>
      <c r="AA37" s="92"/>
      <c r="AB37" s="92"/>
    </row>
    <row r="38" spans="1:28" s="170" customFormat="1" ht="18" customHeight="1">
      <c r="A38" s="140" t="s">
        <v>6</v>
      </c>
      <c r="B38" s="171" t="s">
        <v>94</v>
      </c>
      <c r="C38" s="140">
        <f>SUM(C39:C43)</f>
        <v>49915038</v>
      </c>
      <c r="D38" s="140">
        <f>SUM(D39:D43)</f>
        <v>33591797</v>
      </c>
      <c r="E38" s="140">
        <f>SUM(E39:E43)</f>
        <v>16323241</v>
      </c>
      <c r="F38" s="140">
        <f>SUM(F39:F43)</f>
        <v>70400</v>
      </c>
      <c r="G38" s="140">
        <f>SUM(G39:G43)</f>
        <v>0</v>
      </c>
      <c r="H38" s="140">
        <f t="shared" si="6"/>
        <v>49844638</v>
      </c>
      <c r="I38" s="140">
        <f t="shared" si="7"/>
        <v>24694044</v>
      </c>
      <c r="J38" s="140">
        <f aca="true" t="shared" si="12" ref="J38:R38">SUM(J39:J43)</f>
        <v>2388275</v>
      </c>
      <c r="K38" s="140">
        <f t="shared" si="12"/>
        <v>493800</v>
      </c>
      <c r="L38" s="140">
        <f t="shared" si="12"/>
        <v>0</v>
      </c>
      <c r="M38" s="140">
        <f t="shared" si="12"/>
        <v>19677473</v>
      </c>
      <c r="N38" s="140">
        <f t="shared" si="12"/>
        <v>2134496</v>
      </c>
      <c r="O38" s="140">
        <f t="shared" si="12"/>
        <v>0</v>
      </c>
      <c r="P38" s="140">
        <f t="shared" si="12"/>
        <v>0</v>
      </c>
      <c r="Q38" s="140">
        <f t="shared" si="12"/>
        <v>0</v>
      </c>
      <c r="R38" s="140">
        <f t="shared" si="12"/>
        <v>25150594</v>
      </c>
      <c r="S38" s="167">
        <f t="shared" si="10"/>
        <v>46962563</v>
      </c>
      <c r="T38" s="168">
        <f t="shared" si="11"/>
        <v>11.671134140685908</v>
      </c>
      <c r="U38" s="178">
        <f>SUM(U39:U43)</f>
        <v>9205494</v>
      </c>
      <c r="V38" s="178">
        <f>SUM(V39:V43)</f>
        <v>0</v>
      </c>
      <c r="W38" s="89"/>
      <c r="X38" s="89"/>
      <c r="Y38" s="89"/>
      <c r="Z38" s="169"/>
      <c r="AA38" s="169"/>
      <c r="AB38" s="169"/>
    </row>
    <row r="39" spans="1:28" s="91" customFormat="1" ht="18" customHeight="1">
      <c r="A39" s="149" t="s">
        <v>26</v>
      </c>
      <c r="B39" s="113" t="s">
        <v>194</v>
      </c>
      <c r="C39" s="149">
        <f>SUM(D39:E39)</f>
        <v>121700</v>
      </c>
      <c r="D39" s="149"/>
      <c r="E39" s="149">
        <v>121700</v>
      </c>
      <c r="F39" s="149"/>
      <c r="G39" s="149"/>
      <c r="H39" s="149">
        <f t="shared" si="6"/>
        <v>121700</v>
      </c>
      <c r="I39" s="149">
        <f t="shared" si="7"/>
        <v>121700</v>
      </c>
      <c r="J39" s="149">
        <v>96700</v>
      </c>
      <c r="K39" s="149"/>
      <c r="L39" s="149"/>
      <c r="M39" s="150">
        <v>25000</v>
      </c>
      <c r="N39" s="149"/>
      <c r="O39" s="149"/>
      <c r="P39" s="149"/>
      <c r="Q39" s="149"/>
      <c r="R39" s="151"/>
      <c r="S39" s="151">
        <f t="shared" si="10"/>
        <v>25000</v>
      </c>
      <c r="T39" s="152">
        <f t="shared" si="11"/>
        <v>79.45768282662284</v>
      </c>
      <c r="U39" s="180"/>
      <c r="V39" s="180"/>
      <c r="W39" s="89"/>
      <c r="X39" s="89"/>
      <c r="Y39" s="89"/>
      <c r="Z39" s="92"/>
      <c r="AA39" s="92"/>
      <c r="AB39" s="92"/>
    </row>
    <row r="40" spans="1:28" s="91" customFormat="1" ht="18" customHeight="1">
      <c r="A40" s="149" t="s">
        <v>27</v>
      </c>
      <c r="B40" s="113" t="s">
        <v>140</v>
      </c>
      <c r="C40" s="149">
        <f>SUM(D40:E40)</f>
        <v>19707451</v>
      </c>
      <c r="D40" s="149">
        <v>14589089</v>
      </c>
      <c r="E40" s="149">
        <v>5118362</v>
      </c>
      <c r="F40" s="149">
        <v>69800</v>
      </c>
      <c r="G40" s="149"/>
      <c r="H40" s="149">
        <f aca="true" t="shared" si="13" ref="H40:H47">SUM(J40:R40)</f>
        <v>19637651</v>
      </c>
      <c r="I40" s="149">
        <f aca="true" t="shared" si="14" ref="I40:I47">SUM(J40:Q40)</f>
        <v>8032860</v>
      </c>
      <c r="J40" s="149">
        <v>199779</v>
      </c>
      <c r="K40" s="149">
        <v>277000</v>
      </c>
      <c r="L40" s="149"/>
      <c r="M40" s="150">
        <v>5927813</v>
      </c>
      <c r="N40" s="149">
        <v>1628268</v>
      </c>
      <c r="O40" s="149"/>
      <c r="P40" s="149"/>
      <c r="Q40" s="149"/>
      <c r="R40" s="151">
        <v>11604791</v>
      </c>
      <c r="S40" s="151">
        <f t="shared" si="10"/>
        <v>19160872</v>
      </c>
      <c r="T40" s="152">
        <f t="shared" si="11"/>
        <v>5.935358016945397</v>
      </c>
      <c r="U40" s="180">
        <v>96991</v>
      </c>
      <c r="V40" s="180">
        <v>0</v>
      </c>
      <c r="W40" s="89"/>
      <c r="X40" s="89"/>
      <c r="Y40" s="89"/>
      <c r="Z40" s="92"/>
      <c r="AA40" s="92"/>
      <c r="AB40" s="92"/>
    </row>
    <row r="41" spans="1:28" s="91" customFormat="1" ht="18" customHeight="1">
      <c r="A41" s="149" t="s">
        <v>28</v>
      </c>
      <c r="B41" s="113" t="s">
        <v>141</v>
      </c>
      <c r="C41" s="149">
        <f>SUM(D41:E41)</f>
        <v>19035248</v>
      </c>
      <c r="D41" s="149">
        <v>14246800</v>
      </c>
      <c r="E41" s="149">
        <f>4788834-386</f>
        <v>4788448</v>
      </c>
      <c r="F41" s="149"/>
      <c r="G41" s="149"/>
      <c r="H41" s="149">
        <f>SUM(J41:R41)</f>
        <v>19035248</v>
      </c>
      <c r="I41" s="149">
        <f>SUM(J41:Q41)</f>
        <v>10092001</v>
      </c>
      <c r="J41" s="149">
        <v>1016463</v>
      </c>
      <c r="K41" s="149">
        <v>123500</v>
      </c>
      <c r="L41" s="149"/>
      <c r="M41" s="150">
        <v>8445810</v>
      </c>
      <c r="N41" s="149">
        <v>506228</v>
      </c>
      <c r="O41" s="149"/>
      <c r="P41" s="149"/>
      <c r="Q41" s="149"/>
      <c r="R41" s="151">
        <v>8943247</v>
      </c>
      <c r="S41" s="151">
        <f>SUM(M41:R41)</f>
        <v>17895285</v>
      </c>
      <c r="T41" s="152">
        <f>(K41+L41+J41)/I41*100</f>
        <v>11.295708353576263</v>
      </c>
      <c r="U41" s="180">
        <v>6179012</v>
      </c>
      <c r="V41" s="180">
        <v>0</v>
      </c>
      <c r="W41" s="89"/>
      <c r="X41" s="89"/>
      <c r="Y41" s="89"/>
      <c r="Z41" s="92"/>
      <c r="AA41" s="92"/>
      <c r="AB41" s="92"/>
    </row>
    <row r="42" spans="1:28" s="91" customFormat="1" ht="18" customHeight="1">
      <c r="A42" s="149" t="s">
        <v>39</v>
      </c>
      <c r="B42" s="113" t="s">
        <v>187</v>
      </c>
      <c r="C42" s="149">
        <f>SUM(D42:E42)</f>
        <v>11050639</v>
      </c>
      <c r="D42" s="149">
        <v>4755908</v>
      </c>
      <c r="E42" s="149">
        <v>6294731</v>
      </c>
      <c r="F42" s="149">
        <v>600</v>
      </c>
      <c r="G42" s="149"/>
      <c r="H42" s="149">
        <f t="shared" si="13"/>
        <v>11050039</v>
      </c>
      <c r="I42" s="149">
        <f t="shared" si="14"/>
        <v>6447483</v>
      </c>
      <c r="J42" s="149">
        <v>1075333</v>
      </c>
      <c r="K42" s="149">
        <v>93300</v>
      </c>
      <c r="L42" s="149"/>
      <c r="M42" s="149">
        <v>5278850</v>
      </c>
      <c r="N42" s="149"/>
      <c r="O42" s="149"/>
      <c r="P42" s="149"/>
      <c r="Q42" s="149"/>
      <c r="R42" s="151">
        <v>4602556</v>
      </c>
      <c r="S42" s="151">
        <f t="shared" si="10"/>
        <v>9881406</v>
      </c>
      <c r="T42" s="152">
        <f t="shared" si="11"/>
        <v>18.125414212026616</v>
      </c>
      <c r="U42" s="180">
        <v>2929491</v>
      </c>
      <c r="V42" s="180">
        <v>0</v>
      </c>
      <c r="W42" s="89"/>
      <c r="X42" s="89"/>
      <c r="Y42" s="89"/>
      <c r="Z42" s="92"/>
      <c r="AA42" s="92"/>
      <c r="AB42" s="92"/>
    </row>
    <row r="43" spans="1:28" s="91" customFormat="1" ht="18" customHeight="1">
      <c r="A43" s="149"/>
      <c r="B43" s="113"/>
      <c r="C43" s="149">
        <f>SUM(D43:E43)</f>
        <v>0</v>
      </c>
      <c r="D43" s="149"/>
      <c r="E43" s="149"/>
      <c r="F43" s="149"/>
      <c r="G43" s="149"/>
      <c r="H43" s="149">
        <f t="shared" si="13"/>
        <v>0</v>
      </c>
      <c r="I43" s="149">
        <f t="shared" si="14"/>
        <v>0</v>
      </c>
      <c r="J43" s="149"/>
      <c r="K43" s="149"/>
      <c r="L43" s="149"/>
      <c r="M43" s="149"/>
      <c r="N43" s="149"/>
      <c r="O43" s="149"/>
      <c r="P43" s="149"/>
      <c r="Q43" s="149"/>
      <c r="R43" s="151"/>
      <c r="S43" s="151">
        <f t="shared" si="10"/>
        <v>0</v>
      </c>
      <c r="T43" s="152"/>
      <c r="U43" s="180"/>
      <c r="V43" s="180"/>
      <c r="W43" s="89"/>
      <c r="X43" s="89"/>
      <c r="Y43" s="89"/>
      <c r="Z43" s="92"/>
      <c r="AA43" s="92"/>
      <c r="AB43" s="92"/>
    </row>
    <row r="44" spans="1:28" s="170" customFormat="1" ht="18" customHeight="1">
      <c r="A44" s="140" t="s">
        <v>60</v>
      </c>
      <c r="B44" s="171" t="s">
        <v>95</v>
      </c>
      <c r="C44" s="140">
        <f>SUM(C45:C51)</f>
        <v>102719466</v>
      </c>
      <c r="D44" s="140">
        <f>SUM(D45:D51)</f>
        <v>72295187</v>
      </c>
      <c r="E44" s="140">
        <f>SUM(E45:E51)</f>
        <v>30424279</v>
      </c>
      <c r="F44" s="140">
        <f>SUM(F45:F51)</f>
        <v>340568</v>
      </c>
      <c r="G44" s="140">
        <f>SUM(G45:G51)</f>
        <v>0</v>
      </c>
      <c r="H44" s="140">
        <f t="shared" si="13"/>
        <v>102378898</v>
      </c>
      <c r="I44" s="140">
        <f t="shared" si="14"/>
        <v>47030344</v>
      </c>
      <c r="J44" s="140">
        <f aca="true" t="shared" si="15" ref="J44:R44">SUM(J45:J51)</f>
        <v>6948678</v>
      </c>
      <c r="K44" s="140">
        <f t="shared" si="15"/>
        <v>330525</v>
      </c>
      <c r="L44" s="140">
        <f t="shared" si="15"/>
        <v>0</v>
      </c>
      <c r="M44" s="140">
        <f t="shared" si="15"/>
        <v>30609971</v>
      </c>
      <c r="N44" s="140">
        <f t="shared" si="15"/>
        <v>9141170</v>
      </c>
      <c r="O44" s="140">
        <f t="shared" si="15"/>
        <v>0</v>
      </c>
      <c r="P44" s="140">
        <f t="shared" si="15"/>
        <v>0</v>
      </c>
      <c r="Q44" s="140">
        <f t="shared" si="15"/>
        <v>0</v>
      </c>
      <c r="R44" s="140">
        <f t="shared" si="15"/>
        <v>55348554</v>
      </c>
      <c r="S44" s="167">
        <f t="shared" si="10"/>
        <v>95099695</v>
      </c>
      <c r="T44" s="168">
        <f t="shared" si="11"/>
        <v>15.477673308109335</v>
      </c>
      <c r="U44" s="140">
        <f>SUM(U45:U51)</f>
        <v>26719434</v>
      </c>
      <c r="V44" s="140">
        <f>SUM(V45:V51)</f>
        <v>0</v>
      </c>
      <c r="W44" s="89"/>
      <c r="X44" s="89"/>
      <c r="Y44" s="89"/>
      <c r="Z44" s="169"/>
      <c r="AA44" s="169"/>
      <c r="AB44" s="169"/>
    </row>
    <row r="45" spans="1:28" s="91" customFormat="1" ht="18" customHeight="1">
      <c r="A45" s="160" t="s">
        <v>26</v>
      </c>
      <c r="B45" s="113" t="s">
        <v>192</v>
      </c>
      <c r="C45" s="149">
        <f aca="true" t="shared" si="16" ref="C45:C51">SUM(D45:E45)</f>
        <v>15055565</v>
      </c>
      <c r="D45" s="149">
        <v>9919826</v>
      </c>
      <c r="E45" s="149">
        <v>5135739</v>
      </c>
      <c r="F45" s="149">
        <v>0</v>
      </c>
      <c r="G45" s="149">
        <v>0</v>
      </c>
      <c r="H45" s="149">
        <f t="shared" si="13"/>
        <v>15055565</v>
      </c>
      <c r="I45" s="149">
        <f t="shared" si="14"/>
        <v>4489245</v>
      </c>
      <c r="J45" s="149">
        <v>975888</v>
      </c>
      <c r="K45" s="149">
        <v>127900</v>
      </c>
      <c r="L45" s="149">
        <v>0</v>
      </c>
      <c r="M45" s="149">
        <v>3385457</v>
      </c>
      <c r="N45" s="149">
        <v>0</v>
      </c>
      <c r="O45" s="149">
        <v>0</v>
      </c>
      <c r="P45" s="149">
        <v>0</v>
      </c>
      <c r="Q45" s="149">
        <v>0</v>
      </c>
      <c r="R45" s="151">
        <v>10566320</v>
      </c>
      <c r="S45" s="151">
        <f t="shared" si="10"/>
        <v>13951777</v>
      </c>
      <c r="T45" s="152">
        <f t="shared" si="11"/>
        <v>24.58738607494133</v>
      </c>
      <c r="U45" s="180">
        <v>5403958</v>
      </c>
      <c r="V45" s="180"/>
      <c r="W45" s="89"/>
      <c r="X45" s="89"/>
      <c r="Y45" s="89"/>
      <c r="Z45" s="92"/>
      <c r="AA45" s="92"/>
      <c r="AB45" s="92"/>
    </row>
    <row r="46" spans="1:28" s="91" customFormat="1" ht="18" customHeight="1">
      <c r="A46" s="160" t="s">
        <v>27</v>
      </c>
      <c r="B46" s="113" t="s">
        <v>199</v>
      </c>
      <c r="C46" s="149">
        <f t="shared" si="16"/>
        <v>100973</v>
      </c>
      <c r="D46" s="149">
        <v>0</v>
      </c>
      <c r="E46" s="149">
        <v>100973</v>
      </c>
      <c r="F46" s="149">
        <v>0</v>
      </c>
      <c r="G46" s="149">
        <v>0</v>
      </c>
      <c r="H46" s="149">
        <f t="shared" si="13"/>
        <v>100973</v>
      </c>
      <c r="I46" s="149">
        <f t="shared" si="14"/>
        <v>100973</v>
      </c>
      <c r="J46" s="149">
        <v>100973</v>
      </c>
      <c r="K46" s="149">
        <v>0</v>
      </c>
      <c r="L46" s="149">
        <v>0</v>
      </c>
      <c r="M46" s="149">
        <v>0</v>
      </c>
      <c r="N46" s="149">
        <v>0</v>
      </c>
      <c r="O46" s="149">
        <v>0</v>
      </c>
      <c r="P46" s="149">
        <v>0</v>
      </c>
      <c r="Q46" s="149">
        <v>0</v>
      </c>
      <c r="R46" s="151">
        <v>0</v>
      </c>
      <c r="S46" s="151">
        <f>SUM(M46:R46)</f>
        <v>0</v>
      </c>
      <c r="T46" s="152">
        <f t="shared" si="11"/>
        <v>100</v>
      </c>
      <c r="U46" s="180">
        <v>0</v>
      </c>
      <c r="V46" s="180"/>
      <c r="W46" s="89"/>
      <c r="X46" s="89"/>
      <c r="Y46" s="89"/>
      <c r="Z46" s="92"/>
      <c r="AA46" s="92"/>
      <c r="AB46" s="92"/>
    </row>
    <row r="47" spans="1:28" s="91" customFormat="1" ht="18" customHeight="1">
      <c r="A47" s="160" t="s">
        <v>28</v>
      </c>
      <c r="B47" s="113" t="s">
        <v>174</v>
      </c>
      <c r="C47" s="149">
        <f t="shared" si="16"/>
        <v>40932301</v>
      </c>
      <c r="D47" s="149">
        <v>30360894</v>
      </c>
      <c r="E47" s="149">
        <v>10571407</v>
      </c>
      <c r="F47" s="149">
        <v>340568</v>
      </c>
      <c r="G47" s="149">
        <v>0</v>
      </c>
      <c r="H47" s="149">
        <f t="shared" si="13"/>
        <v>40591733</v>
      </c>
      <c r="I47" s="149">
        <f t="shared" si="14"/>
        <v>24039641</v>
      </c>
      <c r="J47" s="149">
        <v>4304175</v>
      </c>
      <c r="K47" s="149">
        <v>140261</v>
      </c>
      <c r="L47" s="149">
        <v>0</v>
      </c>
      <c r="M47" s="149">
        <v>10454035</v>
      </c>
      <c r="N47" s="149">
        <v>9141170</v>
      </c>
      <c r="O47" s="149">
        <v>0</v>
      </c>
      <c r="P47" s="149">
        <v>0</v>
      </c>
      <c r="Q47" s="149">
        <v>0</v>
      </c>
      <c r="R47" s="151">
        <v>16552092</v>
      </c>
      <c r="S47" s="151">
        <f>SUM(M47:R47)</f>
        <v>36147297</v>
      </c>
      <c r="T47" s="152">
        <f t="shared" si="11"/>
        <v>18.487946637805447</v>
      </c>
      <c r="U47" s="180">
        <v>8340165</v>
      </c>
      <c r="V47" s="180"/>
      <c r="W47" s="89"/>
      <c r="X47" s="89"/>
      <c r="Y47" s="89"/>
      <c r="Z47" s="92"/>
      <c r="AA47" s="92"/>
      <c r="AB47" s="92"/>
    </row>
    <row r="48" spans="1:28" s="91" customFormat="1" ht="18" customHeight="1">
      <c r="A48" s="160" t="s">
        <v>39</v>
      </c>
      <c r="B48" s="113" t="s">
        <v>134</v>
      </c>
      <c r="C48" s="149">
        <f t="shared" si="16"/>
        <v>24045820</v>
      </c>
      <c r="D48" s="149">
        <v>11953558</v>
      </c>
      <c r="E48" s="149">
        <v>12092262</v>
      </c>
      <c r="F48" s="149">
        <v>0</v>
      </c>
      <c r="G48" s="149">
        <v>0</v>
      </c>
      <c r="H48" s="149">
        <f>SUM(J48:R48)</f>
        <v>24045820</v>
      </c>
      <c r="I48" s="149">
        <f>SUM(J48:Q48)</f>
        <v>11688131</v>
      </c>
      <c r="J48" s="149">
        <v>670080</v>
      </c>
      <c r="K48" s="149">
        <v>35300</v>
      </c>
      <c r="L48" s="149">
        <v>0</v>
      </c>
      <c r="M48" s="149">
        <v>10982751</v>
      </c>
      <c r="N48" s="149">
        <v>0</v>
      </c>
      <c r="O48" s="149">
        <v>0</v>
      </c>
      <c r="P48" s="149">
        <v>0</v>
      </c>
      <c r="Q48" s="149">
        <v>0</v>
      </c>
      <c r="R48" s="151">
        <v>12357689</v>
      </c>
      <c r="S48" s="151">
        <f>SUM(M48:R48)</f>
        <v>23340440</v>
      </c>
      <c r="T48" s="152">
        <f>(K48+L48+J48)/I48*100</f>
        <v>6.035011072343388</v>
      </c>
      <c r="U48" s="180">
        <v>8014233</v>
      </c>
      <c r="V48" s="180"/>
      <c r="W48" s="89"/>
      <c r="X48" s="89"/>
      <c r="Y48" s="89"/>
      <c r="Z48" s="92"/>
      <c r="AA48" s="92"/>
      <c r="AB48" s="92"/>
    </row>
    <row r="49" spans="1:28" s="91" customFormat="1" ht="18" customHeight="1">
      <c r="A49" s="160" t="s">
        <v>40</v>
      </c>
      <c r="B49" s="113" t="s">
        <v>197</v>
      </c>
      <c r="C49" s="149">
        <f>SUM(D49:E49)</f>
        <v>1387</v>
      </c>
      <c r="D49" s="149">
        <v>0</v>
      </c>
      <c r="E49" s="149">
        <v>1387</v>
      </c>
      <c r="F49" s="149">
        <v>0</v>
      </c>
      <c r="G49" s="149">
        <v>0</v>
      </c>
      <c r="H49" s="149">
        <f>SUM(J49:R49)</f>
        <v>1387</v>
      </c>
      <c r="I49" s="149">
        <f>SUM(J49:Q49)</f>
        <v>1387</v>
      </c>
      <c r="J49" s="149">
        <v>1387</v>
      </c>
      <c r="K49" s="149">
        <v>0</v>
      </c>
      <c r="L49" s="149">
        <v>0</v>
      </c>
      <c r="M49" s="149">
        <v>0</v>
      </c>
      <c r="N49" s="149">
        <v>0</v>
      </c>
      <c r="O49" s="149">
        <v>0</v>
      </c>
      <c r="P49" s="149">
        <v>0</v>
      </c>
      <c r="Q49" s="149">
        <v>0</v>
      </c>
      <c r="R49" s="151">
        <v>0</v>
      </c>
      <c r="S49" s="151">
        <f>SUM(M49:R49)</f>
        <v>0</v>
      </c>
      <c r="T49" s="152">
        <f>(K49+L49+J49)/I49*100</f>
        <v>100</v>
      </c>
      <c r="U49" s="180">
        <v>0</v>
      </c>
      <c r="V49" s="180"/>
      <c r="W49" s="89"/>
      <c r="X49" s="89"/>
      <c r="Y49" s="89"/>
      <c r="Z49" s="92"/>
      <c r="AA49" s="92"/>
      <c r="AB49" s="92"/>
    </row>
    <row r="50" spans="1:28" s="91" customFormat="1" ht="18" customHeight="1">
      <c r="A50" s="160" t="s">
        <v>41</v>
      </c>
      <c r="B50" s="113" t="s">
        <v>144</v>
      </c>
      <c r="C50" s="149">
        <f>SUM(D50:E50)</f>
        <v>22583420</v>
      </c>
      <c r="D50" s="149">
        <v>20060909</v>
      </c>
      <c r="E50" s="149">
        <v>2522511</v>
      </c>
      <c r="F50" s="149">
        <v>0</v>
      </c>
      <c r="G50" s="149">
        <v>0</v>
      </c>
      <c r="H50" s="149">
        <f>SUM(J50:R50)</f>
        <v>22583420</v>
      </c>
      <c r="I50" s="149">
        <f>SUM(J50:Q50)</f>
        <v>6710967</v>
      </c>
      <c r="J50" s="149">
        <v>896175</v>
      </c>
      <c r="K50" s="149">
        <v>27064</v>
      </c>
      <c r="L50" s="149">
        <v>0</v>
      </c>
      <c r="M50" s="149">
        <v>5787728</v>
      </c>
      <c r="N50" s="149">
        <v>0</v>
      </c>
      <c r="O50" s="149">
        <v>0</v>
      </c>
      <c r="P50" s="149">
        <v>0</v>
      </c>
      <c r="Q50" s="149">
        <v>0</v>
      </c>
      <c r="R50" s="151">
        <v>15872453</v>
      </c>
      <c r="S50" s="151">
        <f>SUM(M50:R50)</f>
        <v>21660181</v>
      </c>
      <c r="T50" s="152">
        <f>(K50+L50+J50)/I50*100</f>
        <v>13.757167931238524</v>
      </c>
      <c r="U50" s="180">
        <v>4961078</v>
      </c>
      <c r="V50" s="180"/>
      <c r="W50" s="89"/>
      <c r="X50" s="89"/>
      <c r="Y50" s="89"/>
      <c r="Z50" s="92"/>
      <c r="AA50" s="92"/>
      <c r="AB50" s="92"/>
    </row>
    <row r="51" spans="1:28" s="91" customFormat="1" ht="18" customHeight="1">
      <c r="A51" s="149"/>
      <c r="B51" s="113"/>
      <c r="C51" s="149">
        <f t="shared" si="16"/>
        <v>0</v>
      </c>
      <c r="D51" s="149"/>
      <c r="E51" s="149"/>
      <c r="F51" s="149"/>
      <c r="G51" s="149"/>
      <c r="H51" s="149">
        <f aca="true" t="shared" si="17" ref="H51:H70">SUM(J51:R51)</f>
        <v>0</v>
      </c>
      <c r="I51" s="149">
        <f aca="true" t="shared" si="18" ref="I51:I70">SUM(J51:Q51)</f>
        <v>0</v>
      </c>
      <c r="J51" s="149"/>
      <c r="K51" s="149"/>
      <c r="L51" s="149"/>
      <c r="M51" s="149"/>
      <c r="N51" s="149"/>
      <c r="O51" s="149"/>
      <c r="P51" s="149"/>
      <c r="Q51" s="149"/>
      <c r="R51" s="151"/>
      <c r="S51" s="151">
        <f aca="true" t="shared" si="19" ref="S51:S70">SUM(M51:R51)</f>
        <v>0</v>
      </c>
      <c r="T51" s="152"/>
      <c r="U51" s="180"/>
      <c r="V51" s="180"/>
      <c r="W51" s="89"/>
      <c r="X51" s="89"/>
      <c r="Y51" s="89"/>
      <c r="Z51" s="92"/>
      <c r="AA51" s="92"/>
      <c r="AB51" s="92"/>
    </row>
    <row r="52" spans="1:28" s="170" customFormat="1" ht="18" customHeight="1">
      <c r="A52" s="140" t="s">
        <v>96</v>
      </c>
      <c r="B52" s="171" t="s">
        <v>97</v>
      </c>
      <c r="C52" s="140">
        <f>SUM(C53:C58)</f>
        <v>83462539</v>
      </c>
      <c r="D52" s="140">
        <f>SUM(D53:D58)</f>
        <v>67093609</v>
      </c>
      <c r="E52" s="140">
        <f>SUM(E53:E58)</f>
        <v>16368930</v>
      </c>
      <c r="F52" s="140">
        <f>SUM(F53:F58)</f>
        <v>86225</v>
      </c>
      <c r="G52" s="140">
        <f>SUM(G53:G58)</f>
        <v>0</v>
      </c>
      <c r="H52" s="140">
        <f t="shared" si="17"/>
        <v>83376314</v>
      </c>
      <c r="I52" s="140">
        <f t="shared" si="18"/>
        <v>37482566</v>
      </c>
      <c r="J52" s="140">
        <f aca="true" t="shared" si="20" ref="J52:R52">SUM(J53:J58)</f>
        <v>7086481</v>
      </c>
      <c r="K52" s="140">
        <f t="shared" si="20"/>
        <v>138797</v>
      </c>
      <c r="L52" s="140">
        <f t="shared" si="20"/>
        <v>0</v>
      </c>
      <c r="M52" s="140">
        <f t="shared" si="20"/>
        <v>25902066</v>
      </c>
      <c r="N52" s="140">
        <f t="shared" si="20"/>
        <v>4355222</v>
      </c>
      <c r="O52" s="140">
        <f t="shared" si="20"/>
        <v>0</v>
      </c>
      <c r="P52" s="140">
        <f t="shared" si="20"/>
        <v>0</v>
      </c>
      <c r="Q52" s="140">
        <f t="shared" si="20"/>
        <v>0</v>
      </c>
      <c r="R52" s="140">
        <f t="shared" si="20"/>
        <v>45893748</v>
      </c>
      <c r="S52" s="167">
        <f t="shared" si="19"/>
        <v>76151036</v>
      </c>
      <c r="T52" s="168">
        <f aca="true" t="shared" si="21" ref="T52:T70">(K52+L52+J52)/I52*100</f>
        <v>19.276369712788608</v>
      </c>
      <c r="U52" s="178">
        <f>SUM(U53:U58)</f>
        <v>12535077</v>
      </c>
      <c r="V52" s="178">
        <f>SUM(V53:V58)</f>
        <v>0</v>
      </c>
      <c r="W52" s="89"/>
      <c r="X52" s="89"/>
      <c r="Y52" s="89"/>
      <c r="Z52" s="169"/>
      <c r="AA52" s="169"/>
      <c r="AB52" s="169"/>
    </row>
    <row r="53" spans="1:28" s="91" customFormat="1" ht="18" customHeight="1">
      <c r="A53" s="161">
        <v>1</v>
      </c>
      <c r="B53" s="113" t="s">
        <v>195</v>
      </c>
      <c r="C53" s="149">
        <f aca="true" t="shared" si="22" ref="C53:C58">SUM(D53:E53)</f>
        <v>31788</v>
      </c>
      <c r="D53" s="149"/>
      <c r="E53" s="149">
        <v>31788</v>
      </c>
      <c r="F53" s="149"/>
      <c r="G53" s="149"/>
      <c r="H53" s="149">
        <f t="shared" si="17"/>
        <v>31788</v>
      </c>
      <c r="I53" s="149">
        <f t="shared" si="18"/>
        <v>31788</v>
      </c>
      <c r="J53" s="149">
        <v>31788</v>
      </c>
      <c r="K53" s="149"/>
      <c r="L53" s="149"/>
      <c r="M53" s="149"/>
      <c r="N53" s="149"/>
      <c r="O53" s="149"/>
      <c r="P53" s="149"/>
      <c r="Q53" s="149"/>
      <c r="R53" s="151"/>
      <c r="S53" s="151">
        <f t="shared" si="19"/>
        <v>0</v>
      </c>
      <c r="T53" s="152">
        <f t="shared" si="21"/>
        <v>100</v>
      </c>
      <c r="U53" s="180"/>
      <c r="V53" s="180"/>
      <c r="W53" s="89"/>
      <c r="X53" s="89"/>
      <c r="Y53" s="89"/>
      <c r="Z53" s="92"/>
      <c r="AA53" s="92"/>
      <c r="AB53" s="92"/>
    </row>
    <row r="54" spans="1:28" s="91" customFormat="1" ht="18" customHeight="1">
      <c r="A54" s="149">
        <v>2</v>
      </c>
      <c r="B54" s="113" t="s">
        <v>159</v>
      </c>
      <c r="C54" s="149">
        <f t="shared" si="22"/>
        <v>23978989</v>
      </c>
      <c r="D54" s="149">
        <v>21305358</v>
      </c>
      <c r="E54" s="149">
        <v>2673631</v>
      </c>
      <c r="F54" s="149">
        <v>18000</v>
      </c>
      <c r="G54" s="149"/>
      <c r="H54" s="149">
        <f t="shared" si="17"/>
        <v>23960989</v>
      </c>
      <c r="I54" s="149">
        <f t="shared" si="18"/>
        <v>8230016</v>
      </c>
      <c r="J54" s="149">
        <v>1087095</v>
      </c>
      <c r="K54" s="149">
        <v>86020</v>
      </c>
      <c r="L54" s="149"/>
      <c r="M54" s="149">
        <v>6841425</v>
      </c>
      <c r="N54" s="149">
        <v>215476</v>
      </c>
      <c r="O54" s="149"/>
      <c r="P54" s="149"/>
      <c r="Q54" s="149"/>
      <c r="R54" s="151">
        <v>15730973</v>
      </c>
      <c r="S54" s="151">
        <f t="shared" si="19"/>
        <v>22787874</v>
      </c>
      <c r="T54" s="152">
        <f t="shared" si="21"/>
        <v>14.25410351571613</v>
      </c>
      <c r="U54" s="180">
        <v>3959296</v>
      </c>
      <c r="V54" s="180"/>
      <c r="W54" s="89"/>
      <c r="X54" s="89"/>
      <c r="Y54" s="89"/>
      <c r="Z54" s="92"/>
      <c r="AA54" s="92"/>
      <c r="AB54" s="92"/>
    </row>
    <row r="55" spans="1:28" s="91" customFormat="1" ht="18" customHeight="1">
      <c r="A55" s="161">
        <v>3</v>
      </c>
      <c r="B55" s="113" t="s">
        <v>160</v>
      </c>
      <c r="C55" s="149">
        <f t="shared" si="22"/>
        <v>21087914</v>
      </c>
      <c r="D55" s="149">
        <v>19093489</v>
      </c>
      <c r="E55" s="149">
        <v>1994425</v>
      </c>
      <c r="F55" s="149"/>
      <c r="G55" s="149"/>
      <c r="H55" s="149">
        <f t="shared" si="17"/>
        <v>21087914</v>
      </c>
      <c r="I55" s="149">
        <f t="shared" si="18"/>
        <v>8386556</v>
      </c>
      <c r="J55" s="149">
        <v>364701</v>
      </c>
      <c r="K55" s="149">
        <v>14000</v>
      </c>
      <c r="L55" s="149"/>
      <c r="M55" s="149">
        <v>6523211</v>
      </c>
      <c r="N55" s="149">
        <v>1484644</v>
      </c>
      <c r="O55" s="149"/>
      <c r="P55" s="149"/>
      <c r="Q55" s="149"/>
      <c r="R55" s="151">
        <v>12701358</v>
      </c>
      <c r="S55" s="151">
        <f t="shared" si="19"/>
        <v>20709213</v>
      </c>
      <c r="T55" s="152">
        <f t="shared" si="21"/>
        <v>4.515572304054251</v>
      </c>
      <c r="U55" s="180">
        <v>929046</v>
      </c>
      <c r="V55" s="180"/>
      <c r="W55" s="89"/>
      <c r="X55" s="89"/>
      <c r="Y55" s="89"/>
      <c r="Z55" s="92"/>
      <c r="AA55" s="92"/>
      <c r="AB55" s="92"/>
    </row>
    <row r="56" spans="1:28" s="91" customFormat="1" ht="18" customHeight="1">
      <c r="A56" s="149">
        <v>4</v>
      </c>
      <c r="B56" s="113" t="s">
        <v>161</v>
      </c>
      <c r="C56" s="149">
        <f t="shared" si="22"/>
        <v>17840282</v>
      </c>
      <c r="D56" s="149">
        <v>14831349</v>
      </c>
      <c r="E56" s="149">
        <v>3008933</v>
      </c>
      <c r="F56" s="149">
        <v>39325</v>
      </c>
      <c r="G56" s="149"/>
      <c r="H56" s="149">
        <f t="shared" si="17"/>
        <v>17800957</v>
      </c>
      <c r="I56" s="149">
        <f t="shared" si="18"/>
        <v>8177069</v>
      </c>
      <c r="J56" s="149">
        <v>2315846</v>
      </c>
      <c r="K56" s="149">
        <v>38277</v>
      </c>
      <c r="L56" s="149"/>
      <c r="M56" s="149">
        <v>4880975</v>
      </c>
      <c r="N56" s="149">
        <v>941971</v>
      </c>
      <c r="O56" s="149"/>
      <c r="P56" s="149"/>
      <c r="Q56" s="149"/>
      <c r="R56" s="151">
        <v>9623888</v>
      </c>
      <c r="S56" s="151">
        <f t="shared" si="19"/>
        <v>15446834</v>
      </c>
      <c r="T56" s="152">
        <f t="shared" si="21"/>
        <v>28.789325368295167</v>
      </c>
      <c r="U56" s="180">
        <v>3938939</v>
      </c>
      <c r="V56" s="180"/>
      <c r="W56" s="89"/>
      <c r="X56" s="89"/>
      <c r="Y56" s="89"/>
      <c r="Z56" s="92"/>
      <c r="AA56" s="92"/>
      <c r="AB56" s="92"/>
    </row>
    <row r="57" spans="1:28" s="91" customFormat="1" ht="18" customHeight="1">
      <c r="A57" s="161">
        <v>5</v>
      </c>
      <c r="B57" s="113" t="s">
        <v>193</v>
      </c>
      <c r="C57" s="149">
        <f t="shared" si="22"/>
        <v>20523566</v>
      </c>
      <c r="D57" s="149">
        <v>11863413</v>
      </c>
      <c r="E57" s="149">
        <v>8660153</v>
      </c>
      <c r="F57" s="149">
        <v>28900</v>
      </c>
      <c r="G57" s="149"/>
      <c r="H57" s="149">
        <f t="shared" si="17"/>
        <v>20494666</v>
      </c>
      <c r="I57" s="149">
        <f t="shared" si="18"/>
        <v>12657137</v>
      </c>
      <c r="J57" s="149">
        <v>3287051</v>
      </c>
      <c r="K57" s="149">
        <v>500</v>
      </c>
      <c r="L57" s="149"/>
      <c r="M57" s="149">
        <v>7656455</v>
      </c>
      <c r="N57" s="149">
        <v>1713131</v>
      </c>
      <c r="O57" s="149"/>
      <c r="P57" s="149"/>
      <c r="Q57" s="149"/>
      <c r="R57" s="151">
        <v>7837529</v>
      </c>
      <c r="S57" s="151">
        <f t="shared" si="19"/>
        <v>17207115</v>
      </c>
      <c r="T57" s="152">
        <f t="shared" si="21"/>
        <v>25.973891252026426</v>
      </c>
      <c r="U57" s="180">
        <v>3707796</v>
      </c>
      <c r="V57" s="180"/>
      <c r="W57" s="89"/>
      <c r="X57" s="89"/>
      <c r="Y57" s="89"/>
      <c r="Z57" s="92"/>
      <c r="AA57" s="92"/>
      <c r="AB57" s="92"/>
    </row>
    <row r="58" spans="1:28" s="91" customFormat="1" ht="18" customHeight="1">
      <c r="A58" s="149"/>
      <c r="B58" s="113"/>
      <c r="C58" s="149">
        <f t="shared" si="22"/>
        <v>0</v>
      </c>
      <c r="D58" s="149"/>
      <c r="E58" s="149"/>
      <c r="F58" s="149"/>
      <c r="G58" s="149"/>
      <c r="H58" s="149">
        <f t="shared" si="17"/>
        <v>0</v>
      </c>
      <c r="I58" s="149">
        <f t="shared" si="18"/>
        <v>0</v>
      </c>
      <c r="J58" s="149"/>
      <c r="K58" s="149"/>
      <c r="L58" s="149"/>
      <c r="M58" s="149"/>
      <c r="N58" s="149"/>
      <c r="O58" s="149"/>
      <c r="P58" s="149"/>
      <c r="Q58" s="149"/>
      <c r="R58" s="151"/>
      <c r="S58" s="151">
        <f t="shared" si="19"/>
        <v>0</v>
      </c>
      <c r="T58" s="152"/>
      <c r="U58" s="180"/>
      <c r="V58" s="180"/>
      <c r="W58" s="89"/>
      <c r="X58" s="89"/>
      <c r="Y58" s="89"/>
      <c r="Z58" s="92"/>
      <c r="AA58" s="92"/>
      <c r="AB58" s="92"/>
    </row>
    <row r="59" spans="1:28" s="170" customFormat="1" ht="18" customHeight="1">
      <c r="A59" s="140" t="s">
        <v>98</v>
      </c>
      <c r="B59" s="171" t="s">
        <v>99</v>
      </c>
      <c r="C59" s="140">
        <f>SUM(C60:C69)</f>
        <v>163656521</v>
      </c>
      <c r="D59" s="140">
        <f>SUM(D60:D69)</f>
        <v>149132761</v>
      </c>
      <c r="E59" s="140">
        <f>SUM(E60:E69)</f>
        <v>14523760</v>
      </c>
      <c r="F59" s="140">
        <f>SUM(F60:F69)</f>
        <v>1753743</v>
      </c>
      <c r="G59" s="140">
        <f>SUM(G60:G69)</f>
        <v>0</v>
      </c>
      <c r="H59" s="140">
        <f t="shared" si="17"/>
        <v>161902778</v>
      </c>
      <c r="I59" s="140">
        <f t="shared" si="18"/>
        <v>55036239</v>
      </c>
      <c r="J59" s="140">
        <f aca="true" t="shared" si="23" ref="J59:R59">SUM(J60:J69)</f>
        <v>22400093</v>
      </c>
      <c r="K59" s="140">
        <f t="shared" si="23"/>
        <v>1246038</v>
      </c>
      <c r="L59" s="140">
        <f t="shared" si="23"/>
        <v>9176</v>
      </c>
      <c r="M59" s="140">
        <f t="shared" si="23"/>
        <v>30093937</v>
      </c>
      <c r="N59" s="140">
        <f t="shared" si="23"/>
        <v>1286995</v>
      </c>
      <c r="O59" s="140">
        <f t="shared" si="23"/>
        <v>0</v>
      </c>
      <c r="P59" s="140">
        <f t="shared" si="23"/>
        <v>0</v>
      </c>
      <c r="Q59" s="140">
        <f t="shared" si="23"/>
        <v>0</v>
      </c>
      <c r="R59" s="140">
        <f t="shared" si="23"/>
        <v>106866539</v>
      </c>
      <c r="S59" s="167">
        <f t="shared" si="19"/>
        <v>138247471</v>
      </c>
      <c r="T59" s="168">
        <f t="shared" si="21"/>
        <v>42.98132908391506</v>
      </c>
      <c r="U59" s="178">
        <f>SUM(U60:U69)</f>
        <v>46995541</v>
      </c>
      <c r="V59" s="178">
        <f>SUM(V60:V69)</f>
        <v>51764</v>
      </c>
      <c r="W59" s="89"/>
      <c r="X59" s="89"/>
      <c r="Y59" s="89"/>
      <c r="Z59" s="169"/>
      <c r="AA59" s="169"/>
      <c r="AB59" s="169"/>
    </row>
    <row r="60" spans="1:28" s="91" customFormat="1" ht="18" customHeight="1">
      <c r="A60" s="149">
        <v>1</v>
      </c>
      <c r="B60" s="113" t="s">
        <v>165</v>
      </c>
      <c r="C60" s="149">
        <f aca="true" t="shared" si="24" ref="C60:C69">SUM(D60:E60)</f>
        <v>10519094</v>
      </c>
      <c r="D60" s="149">
        <v>9809398</v>
      </c>
      <c r="E60" s="149">
        <v>709696</v>
      </c>
      <c r="F60" s="149">
        <v>57340</v>
      </c>
      <c r="G60" s="149">
        <v>0</v>
      </c>
      <c r="H60" s="149">
        <f t="shared" si="17"/>
        <v>10461754</v>
      </c>
      <c r="I60" s="149">
        <f t="shared" si="18"/>
        <v>2797775</v>
      </c>
      <c r="J60" s="149">
        <v>240359</v>
      </c>
      <c r="K60" s="149">
        <v>1911</v>
      </c>
      <c r="L60" s="149">
        <v>0</v>
      </c>
      <c r="M60" s="149">
        <v>1997045</v>
      </c>
      <c r="N60" s="149">
        <v>558460</v>
      </c>
      <c r="O60" s="149">
        <v>0</v>
      </c>
      <c r="P60" s="149">
        <v>0</v>
      </c>
      <c r="Q60" s="149">
        <v>0</v>
      </c>
      <c r="R60" s="151">
        <v>7663979</v>
      </c>
      <c r="S60" s="151">
        <f t="shared" si="19"/>
        <v>10219484</v>
      </c>
      <c r="T60" s="152">
        <f t="shared" si="21"/>
        <v>8.659381115350591</v>
      </c>
      <c r="U60" s="180">
        <v>5467422</v>
      </c>
      <c r="V60" s="180">
        <v>0</v>
      </c>
      <c r="W60" s="89"/>
      <c r="X60" s="89"/>
      <c r="Y60" s="89"/>
      <c r="Z60" s="92"/>
      <c r="AA60" s="92"/>
      <c r="AB60" s="92"/>
    </row>
    <row r="61" spans="1:28" s="91" customFormat="1" ht="18" customHeight="1">
      <c r="A61" s="149">
        <v>2</v>
      </c>
      <c r="B61" s="113" t="s">
        <v>156</v>
      </c>
      <c r="C61" s="149">
        <f t="shared" si="24"/>
        <v>35025712</v>
      </c>
      <c r="D61" s="149">
        <v>32561406</v>
      </c>
      <c r="E61" s="149">
        <v>2464306</v>
      </c>
      <c r="F61" s="149">
        <v>1694950</v>
      </c>
      <c r="G61" s="149">
        <v>0</v>
      </c>
      <c r="H61" s="149">
        <f t="shared" si="17"/>
        <v>33330762</v>
      </c>
      <c r="I61" s="149">
        <f t="shared" si="18"/>
        <v>13624132</v>
      </c>
      <c r="J61" s="149">
        <v>9365272</v>
      </c>
      <c r="K61" s="149">
        <v>300</v>
      </c>
      <c r="L61" s="149">
        <v>0</v>
      </c>
      <c r="M61" s="149">
        <v>4258560</v>
      </c>
      <c r="N61" s="149">
        <v>0</v>
      </c>
      <c r="O61" s="149">
        <v>0</v>
      </c>
      <c r="P61" s="149">
        <v>0</v>
      </c>
      <c r="Q61" s="149">
        <v>0</v>
      </c>
      <c r="R61" s="151">
        <v>19706630</v>
      </c>
      <c r="S61" s="151">
        <f t="shared" si="19"/>
        <v>23965190</v>
      </c>
      <c r="T61" s="152">
        <f t="shared" si="21"/>
        <v>68.74252245941246</v>
      </c>
      <c r="U61" s="180">
        <v>18383976</v>
      </c>
      <c r="V61" s="180">
        <v>0</v>
      </c>
      <c r="W61" s="89"/>
      <c r="X61" s="89"/>
      <c r="Y61" s="89"/>
      <c r="Z61" s="92"/>
      <c r="AA61" s="92"/>
      <c r="AB61" s="92"/>
    </row>
    <row r="62" spans="1:28" s="91" customFormat="1" ht="18" customHeight="1">
      <c r="A62" s="149">
        <v>3</v>
      </c>
      <c r="B62" s="113" t="s">
        <v>200</v>
      </c>
      <c r="C62" s="149">
        <f>SUM(D62:E62)</f>
        <v>41959852</v>
      </c>
      <c r="D62" s="149">
        <v>40025612</v>
      </c>
      <c r="E62" s="149">
        <v>1934240</v>
      </c>
      <c r="F62" s="149">
        <v>0</v>
      </c>
      <c r="G62" s="149">
        <v>0</v>
      </c>
      <c r="H62" s="149">
        <f>SUM(J62:R62)</f>
        <v>41959852</v>
      </c>
      <c r="I62" s="149">
        <f>SUM(J62:Q62)</f>
        <v>11997700</v>
      </c>
      <c r="J62" s="149">
        <v>6350072</v>
      </c>
      <c r="K62" s="149">
        <v>26794</v>
      </c>
      <c r="L62" s="149">
        <v>0</v>
      </c>
      <c r="M62" s="149">
        <v>5485379</v>
      </c>
      <c r="N62" s="149">
        <v>135455</v>
      </c>
      <c r="O62" s="149">
        <v>0</v>
      </c>
      <c r="P62" s="149">
        <v>0</v>
      </c>
      <c r="Q62" s="149">
        <v>0</v>
      </c>
      <c r="R62" s="151">
        <v>29962152</v>
      </c>
      <c r="S62" s="151">
        <f>SUM(M62:R62)</f>
        <v>35582986</v>
      </c>
      <c r="T62" s="152">
        <f>(K62+L62+J62)/I62*100</f>
        <v>53.150737224634724</v>
      </c>
      <c r="U62" s="180">
        <v>13011726</v>
      </c>
      <c r="V62" s="180">
        <v>1034</v>
      </c>
      <c r="W62" s="89"/>
      <c r="X62" s="89"/>
      <c r="Y62" s="89"/>
      <c r="Z62" s="92"/>
      <c r="AA62" s="92"/>
      <c r="AB62" s="92"/>
    </row>
    <row r="63" spans="1:28" s="91" customFormat="1" ht="18" customHeight="1">
      <c r="A63" s="149">
        <v>4</v>
      </c>
      <c r="B63" s="113" t="s">
        <v>157</v>
      </c>
      <c r="C63" s="149">
        <f t="shared" si="24"/>
        <v>6346613</v>
      </c>
      <c r="D63" s="149">
        <v>5694537</v>
      </c>
      <c r="E63" s="149">
        <v>652076</v>
      </c>
      <c r="F63" s="149">
        <v>0</v>
      </c>
      <c r="G63" s="149">
        <v>0</v>
      </c>
      <c r="H63" s="149">
        <f t="shared" si="17"/>
        <v>6346613</v>
      </c>
      <c r="I63" s="149">
        <f t="shared" si="18"/>
        <v>4268414</v>
      </c>
      <c r="J63" s="149">
        <v>236791</v>
      </c>
      <c r="K63" s="149">
        <v>18715</v>
      </c>
      <c r="L63" s="149">
        <v>9176</v>
      </c>
      <c r="M63" s="149">
        <v>4003732</v>
      </c>
      <c r="N63" s="149">
        <v>0</v>
      </c>
      <c r="O63" s="149">
        <v>0</v>
      </c>
      <c r="P63" s="149">
        <v>0</v>
      </c>
      <c r="Q63" s="149">
        <v>0</v>
      </c>
      <c r="R63" s="151">
        <v>2078199</v>
      </c>
      <c r="S63" s="151">
        <f t="shared" si="19"/>
        <v>6081931</v>
      </c>
      <c r="T63" s="152">
        <f t="shared" si="21"/>
        <v>6.200944894286262</v>
      </c>
      <c r="U63" s="180">
        <v>1769025</v>
      </c>
      <c r="V63" s="180">
        <v>0</v>
      </c>
      <c r="W63" s="89"/>
      <c r="X63" s="89"/>
      <c r="Y63" s="89"/>
      <c r="Z63" s="92"/>
      <c r="AA63" s="92"/>
      <c r="AB63" s="92"/>
    </row>
    <row r="64" spans="1:28" s="91" customFormat="1" ht="18" customHeight="1">
      <c r="A64" s="149">
        <v>5</v>
      </c>
      <c r="B64" s="113" t="s">
        <v>148</v>
      </c>
      <c r="C64" s="149">
        <f t="shared" si="24"/>
        <v>10519524</v>
      </c>
      <c r="D64" s="149">
        <v>6114297</v>
      </c>
      <c r="E64" s="149">
        <v>4405227</v>
      </c>
      <c r="F64" s="149">
        <v>1253</v>
      </c>
      <c r="G64" s="149">
        <v>0</v>
      </c>
      <c r="H64" s="149">
        <f t="shared" si="17"/>
        <v>10518271</v>
      </c>
      <c r="I64" s="149">
        <f t="shared" si="18"/>
        <v>8281595</v>
      </c>
      <c r="J64" s="149">
        <v>3960752</v>
      </c>
      <c r="K64" s="149">
        <v>0</v>
      </c>
      <c r="L64" s="149">
        <v>0</v>
      </c>
      <c r="M64" s="149">
        <v>4270113</v>
      </c>
      <c r="N64" s="149">
        <v>50730</v>
      </c>
      <c r="O64" s="149">
        <v>0</v>
      </c>
      <c r="P64" s="149">
        <v>0</v>
      </c>
      <c r="Q64" s="149">
        <v>0</v>
      </c>
      <c r="R64" s="151">
        <v>2236676</v>
      </c>
      <c r="S64" s="151">
        <f t="shared" si="19"/>
        <v>6557519</v>
      </c>
      <c r="T64" s="152">
        <f t="shared" si="21"/>
        <v>47.825956231861134</v>
      </c>
      <c r="U64" s="180">
        <v>1719257</v>
      </c>
      <c r="V64" s="180">
        <v>50730</v>
      </c>
      <c r="W64" s="89"/>
      <c r="X64" s="89"/>
      <c r="Y64" s="89"/>
      <c r="Z64" s="92"/>
      <c r="AA64" s="92"/>
      <c r="AB64" s="92"/>
    </row>
    <row r="65" spans="1:28" s="91" customFormat="1" ht="18" customHeight="1">
      <c r="A65" s="149">
        <v>6</v>
      </c>
      <c r="B65" s="113" t="s">
        <v>155</v>
      </c>
      <c r="C65" s="149">
        <f t="shared" si="24"/>
        <v>27941191</v>
      </c>
      <c r="D65" s="149">
        <v>25801470</v>
      </c>
      <c r="E65" s="149">
        <v>2139721</v>
      </c>
      <c r="F65" s="149">
        <v>0</v>
      </c>
      <c r="G65" s="149">
        <v>0</v>
      </c>
      <c r="H65" s="149">
        <f t="shared" si="17"/>
        <v>27941191</v>
      </c>
      <c r="I65" s="149">
        <f t="shared" si="18"/>
        <v>6812854</v>
      </c>
      <c r="J65" s="149">
        <v>456021</v>
      </c>
      <c r="K65" s="149">
        <v>15703</v>
      </c>
      <c r="L65" s="149">
        <v>0</v>
      </c>
      <c r="M65" s="149">
        <v>5798780</v>
      </c>
      <c r="N65" s="149">
        <v>542350</v>
      </c>
      <c r="O65" s="149">
        <v>0</v>
      </c>
      <c r="P65" s="149">
        <v>0</v>
      </c>
      <c r="Q65" s="149">
        <v>0</v>
      </c>
      <c r="R65" s="151">
        <v>21128337</v>
      </c>
      <c r="S65" s="151">
        <f t="shared" si="19"/>
        <v>27469467</v>
      </c>
      <c r="T65" s="152">
        <f t="shared" si="21"/>
        <v>6.924029195400341</v>
      </c>
      <c r="U65" s="180">
        <v>3496545</v>
      </c>
      <c r="V65" s="180">
        <v>0</v>
      </c>
      <c r="W65" s="89"/>
      <c r="X65" s="89"/>
      <c r="Y65" s="89"/>
      <c r="Z65" s="92"/>
      <c r="AA65" s="92"/>
      <c r="AB65" s="92"/>
    </row>
    <row r="66" spans="1:28" s="91" customFormat="1" ht="18" customHeight="1">
      <c r="A66" s="149">
        <v>7</v>
      </c>
      <c r="B66" s="113" t="s">
        <v>119</v>
      </c>
      <c r="C66" s="149">
        <f t="shared" si="24"/>
        <v>12680054</v>
      </c>
      <c r="D66" s="149">
        <v>11297255</v>
      </c>
      <c r="E66" s="149">
        <v>1382799</v>
      </c>
      <c r="F66" s="149">
        <v>0</v>
      </c>
      <c r="G66" s="149"/>
      <c r="H66" s="149">
        <f t="shared" si="17"/>
        <v>12680054</v>
      </c>
      <c r="I66" s="149">
        <f t="shared" si="18"/>
        <v>5590312</v>
      </c>
      <c r="J66" s="149">
        <v>1149877</v>
      </c>
      <c r="K66" s="149">
        <v>721620</v>
      </c>
      <c r="L66" s="149">
        <v>0</v>
      </c>
      <c r="M66" s="149">
        <v>3718815</v>
      </c>
      <c r="N66" s="149">
        <v>0</v>
      </c>
      <c r="O66" s="149">
        <v>0</v>
      </c>
      <c r="P66" s="149">
        <v>0</v>
      </c>
      <c r="Q66" s="149">
        <v>0</v>
      </c>
      <c r="R66" s="151">
        <v>7089742</v>
      </c>
      <c r="S66" s="151">
        <f t="shared" si="19"/>
        <v>10808557</v>
      </c>
      <c r="T66" s="152">
        <f t="shared" si="21"/>
        <v>33.477505370004394</v>
      </c>
      <c r="U66" s="180">
        <v>912228</v>
      </c>
      <c r="V66" s="180"/>
      <c r="W66" s="89"/>
      <c r="X66" s="89"/>
      <c r="Y66" s="89"/>
      <c r="Z66" s="92"/>
      <c r="AA66" s="92"/>
      <c r="AB66" s="92"/>
    </row>
    <row r="67" spans="1:28" s="91" customFormat="1" ht="18" customHeight="1">
      <c r="A67" s="149">
        <v>8</v>
      </c>
      <c r="B67" s="113" t="s">
        <v>142</v>
      </c>
      <c r="C67" s="149">
        <f>SUM(D67:E67)</f>
        <v>14604478</v>
      </c>
      <c r="D67" s="149">
        <v>14604478</v>
      </c>
      <c r="E67" s="149">
        <v>0</v>
      </c>
      <c r="F67" s="149">
        <v>0</v>
      </c>
      <c r="G67" s="149"/>
      <c r="H67" s="149">
        <f>SUM(J67:R67)</f>
        <v>14604478</v>
      </c>
      <c r="I67" s="149">
        <f>SUM(J67:Q67)</f>
        <v>0</v>
      </c>
      <c r="J67" s="149">
        <v>0</v>
      </c>
      <c r="K67" s="149">
        <v>0</v>
      </c>
      <c r="L67" s="149">
        <v>0</v>
      </c>
      <c r="M67" s="149">
        <v>0</v>
      </c>
      <c r="N67" s="149">
        <v>0</v>
      </c>
      <c r="O67" s="149">
        <v>0</v>
      </c>
      <c r="P67" s="149">
        <v>0</v>
      </c>
      <c r="Q67" s="149">
        <v>0</v>
      </c>
      <c r="R67" s="151">
        <v>14604478</v>
      </c>
      <c r="S67" s="151">
        <f>SUM(M67:R67)</f>
        <v>14604478</v>
      </c>
      <c r="T67" s="152" t="e">
        <f>(K67+L67+J67)/I67*100</f>
        <v>#DIV/0!</v>
      </c>
      <c r="U67" s="180">
        <v>0</v>
      </c>
      <c r="V67" s="180">
        <v>0</v>
      </c>
      <c r="W67" s="89"/>
      <c r="X67" s="89"/>
      <c r="Y67" s="89"/>
      <c r="Z67" s="92"/>
      <c r="AA67" s="92"/>
      <c r="AB67" s="92"/>
    </row>
    <row r="68" spans="1:28" s="91" customFormat="1" ht="18" customHeight="1">
      <c r="A68" s="149">
        <v>9</v>
      </c>
      <c r="B68" s="113" t="s">
        <v>201</v>
      </c>
      <c r="C68" s="149">
        <f t="shared" si="24"/>
        <v>4060003</v>
      </c>
      <c r="D68" s="149">
        <v>3224308</v>
      </c>
      <c r="E68" s="149">
        <v>835695</v>
      </c>
      <c r="F68" s="149">
        <v>200</v>
      </c>
      <c r="G68" s="149">
        <v>0</v>
      </c>
      <c r="H68" s="149">
        <f t="shared" si="17"/>
        <v>4059803</v>
      </c>
      <c r="I68" s="149">
        <f t="shared" si="18"/>
        <v>1663457</v>
      </c>
      <c r="J68" s="149">
        <v>640949</v>
      </c>
      <c r="K68" s="149">
        <v>460995</v>
      </c>
      <c r="L68" s="149">
        <v>0</v>
      </c>
      <c r="M68" s="149">
        <v>561513</v>
      </c>
      <c r="N68" s="149">
        <v>0</v>
      </c>
      <c r="O68" s="149">
        <v>0</v>
      </c>
      <c r="P68" s="149">
        <v>0</v>
      </c>
      <c r="Q68" s="149">
        <v>0</v>
      </c>
      <c r="R68" s="151">
        <v>2396346</v>
      </c>
      <c r="S68" s="151">
        <f t="shared" si="19"/>
        <v>2957859</v>
      </c>
      <c r="T68" s="152">
        <f t="shared" si="21"/>
        <v>66.24421310559876</v>
      </c>
      <c r="U68" s="180">
        <v>2235362</v>
      </c>
      <c r="V68" s="180">
        <v>0</v>
      </c>
      <c r="W68" s="89"/>
      <c r="X68" s="89"/>
      <c r="Y68" s="89"/>
      <c r="Z68" s="92"/>
      <c r="AA68" s="92"/>
      <c r="AB68" s="92"/>
    </row>
    <row r="69" spans="1:28" s="91" customFormat="1" ht="18" customHeight="1">
      <c r="A69" s="149"/>
      <c r="B69" s="113"/>
      <c r="C69" s="149">
        <f t="shared" si="24"/>
        <v>0</v>
      </c>
      <c r="D69" s="149"/>
      <c r="E69" s="149"/>
      <c r="F69" s="149"/>
      <c r="G69" s="149"/>
      <c r="H69" s="149">
        <f t="shared" si="17"/>
        <v>0</v>
      </c>
      <c r="I69" s="149">
        <f t="shared" si="18"/>
        <v>0</v>
      </c>
      <c r="J69" s="149"/>
      <c r="K69" s="149"/>
      <c r="L69" s="149"/>
      <c r="M69" s="149"/>
      <c r="N69" s="149"/>
      <c r="O69" s="149"/>
      <c r="P69" s="149"/>
      <c r="Q69" s="149"/>
      <c r="R69" s="151"/>
      <c r="S69" s="151">
        <f t="shared" si="19"/>
        <v>0</v>
      </c>
      <c r="T69" s="152"/>
      <c r="U69" s="180"/>
      <c r="V69" s="180"/>
      <c r="W69" s="89"/>
      <c r="X69" s="89"/>
      <c r="Y69" s="89"/>
      <c r="Z69" s="92"/>
      <c r="AA69" s="92"/>
      <c r="AB69" s="92"/>
    </row>
    <row r="70" spans="1:28" s="170" customFormat="1" ht="18" customHeight="1">
      <c r="A70" s="140" t="s">
        <v>100</v>
      </c>
      <c r="B70" s="171" t="s">
        <v>101</v>
      </c>
      <c r="C70" s="140">
        <f>SUM(C71:C79)</f>
        <v>243298425</v>
      </c>
      <c r="D70" s="140">
        <f>SUM(D71:D79)</f>
        <v>213114245</v>
      </c>
      <c r="E70" s="140">
        <f>SUM(E71:E79)</f>
        <v>30184180</v>
      </c>
      <c r="F70" s="140">
        <f>SUM(F71:F79)</f>
        <v>1005255</v>
      </c>
      <c r="G70" s="140">
        <f>SUM(G71:G79)</f>
        <v>0</v>
      </c>
      <c r="H70" s="140">
        <f t="shared" si="17"/>
        <v>242293170</v>
      </c>
      <c r="I70" s="140">
        <f t="shared" si="18"/>
        <v>87324314</v>
      </c>
      <c r="J70" s="140">
        <f aca="true" t="shared" si="25" ref="J70:R70">SUM(J71:J79)</f>
        <v>9199803</v>
      </c>
      <c r="K70" s="140">
        <f t="shared" si="25"/>
        <v>4234107</v>
      </c>
      <c r="L70" s="140">
        <f t="shared" si="25"/>
        <v>9225</v>
      </c>
      <c r="M70" s="140">
        <f t="shared" si="25"/>
        <v>67928552</v>
      </c>
      <c r="N70" s="140">
        <f t="shared" si="25"/>
        <v>5952627</v>
      </c>
      <c r="O70" s="140">
        <f t="shared" si="25"/>
        <v>0</v>
      </c>
      <c r="P70" s="140">
        <f t="shared" si="25"/>
        <v>0</v>
      </c>
      <c r="Q70" s="140">
        <f t="shared" si="25"/>
        <v>0</v>
      </c>
      <c r="R70" s="140">
        <f t="shared" si="25"/>
        <v>154968856</v>
      </c>
      <c r="S70" s="167">
        <f t="shared" si="19"/>
        <v>228850035</v>
      </c>
      <c r="T70" s="168">
        <f t="shared" si="21"/>
        <v>15.394492535034402</v>
      </c>
      <c r="U70" s="290">
        <f>SUM(U71:U79)</f>
        <v>103483982</v>
      </c>
      <c r="V70" s="178">
        <f>SUM(V71:V79)</f>
        <v>0</v>
      </c>
      <c r="W70" s="89"/>
      <c r="X70" s="89"/>
      <c r="Y70" s="89"/>
      <c r="Z70" s="169"/>
      <c r="AA70" s="169"/>
      <c r="AB70" s="169"/>
    </row>
    <row r="71" spans="1:28" s="91" customFormat="1" ht="18" customHeight="1">
      <c r="A71" s="149">
        <v>1</v>
      </c>
      <c r="B71" s="113" t="s">
        <v>182</v>
      </c>
      <c r="C71" s="149">
        <f aca="true" t="shared" si="26" ref="C71:C79">SUM(D71:E71)</f>
        <v>34965067</v>
      </c>
      <c r="D71" s="149">
        <v>28958958</v>
      </c>
      <c r="E71" s="149">
        <v>6006109</v>
      </c>
      <c r="F71" s="149">
        <v>1100</v>
      </c>
      <c r="G71" s="149"/>
      <c r="H71" s="149">
        <f aca="true" t="shared" si="27" ref="H71:H96">SUM(J71:R71)</f>
        <v>34963967</v>
      </c>
      <c r="I71" s="149">
        <f aca="true" t="shared" si="28" ref="I71:I96">SUM(J71:Q71)</f>
        <v>17892080</v>
      </c>
      <c r="J71" s="149">
        <v>1942556</v>
      </c>
      <c r="K71" s="149">
        <v>64975</v>
      </c>
      <c r="L71" s="149"/>
      <c r="M71" s="149">
        <v>15884549</v>
      </c>
      <c r="N71" s="149"/>
      <c r="O71" s="149"/>
      <c r="P71" s="149"/>
      <c r="Q71" s="149"/>
      <c r="R71" s="151">
        <v>17071887</v>
      </c>
      <c r="S71" s="151">
        <f aca="true" t="shared" si="29" ref="S71:S96">SUM(M71:R71)</f>
        <v>32956436</v>
      </c>
      <c r="T71" s="152">
        <f aca="true" t="shared" si="30" ref="T71:T96">(K71+L71+J71)/I71*100</f>
        <v>11.220221461115756</v>
      </c>
      <c r="U71" s="180">
        <v>12228393</v>
      </c>
      <c r="V71" s="180"/>
      <c r="W71" s="89"/>
      <c r="X71" s="89"/>
      <c r="Y71" s="89"/>
      <c r="Z71" s="92"/>
      <c r="AA71" s="92"/>
      <c r="AB71" s="92"/>
    </row>
    <row r="72" spans="1:28" s="91" customFormat="1" ht="18" customHeight="1">
      <c r="A72" s="149">
        <v>2</v>
      </c>
      <c r="B72" s="113" t="s">
        <v>175</v>
      </c>
      <c r="C72" s="149">
        <f t="shared" si="26"/>
        <v>29223748</v>
      </c>
      <c r="D72" s="149">
        <v>23497809</v>
      </c>
      <c r="E72" s="149">
        <v>5725939</v>
      </c>
      <c r="F72" s="149"/>
      <c r="G72" s="149"/>
      <c r="H72" s="149">
        <f t="shared" si="27"/>
        <v>29223748</v>
      </c>
      <c r="I72" s="149">
        <f t="shared" si="28"/>
        <v>20438278</v>
      </c>
      <c r="J72" s="149">
        <v>1605577</v>
      </c>
      <c r="K72" s="149">
        <v>3559065</v>
      </c>
      <c r="L72" s="149"/>
      <c r="M72" s="149">
        <v>14665370</v>
      </c>
      <c r="N72" s="149">
        <v>608266</v>
      </c>
      <c r="O72" s="149"/>
      <c r="P72" s="149"/>
      <c r="Q72" s="149"/>
      <c r="R72" s="151">
        <v>8785470</v>
      </c>
      <c r="S72" s="151">
        <f t="shared" si="29"/>
        <v>24059106</v>
      </c>
      <c r="T72" s="152">
        <f t="shared" si="30"/>
        <v>25.26945763238958</v>
      </c>
      <c r="U72" s="180">
        <v>6581417</v>
      </c>
      <c r="V72" s="180"/>
      <c r="W72" s="89"/>
      <c r="X72" s="89"/>
      <c r="Y72" s="89"/>
      <c r="Z72" s="92"/>
      <c r="AA72" s="92"/>
      <c r="AB72" s="92"/>
    </row>
    <row r="73" spans="1:28" s="91" customFormat="1" ht="18" customHeight="1">
      <c r="A73" s="149">
        <v>3</v>
      </c>
      <c r="B73" s="113" t="s">
        <v>202</v>
      </c>
      <c r="C73" s="149">
        <f t="shared" si="26"/>
        <v>33676243</v>
      </c>
      <c r="D73" s="149">
        <v>31637869</v>
      </c>
      <c r="E73" s="149">
        <v>2038374</v>
      </c>
      <c r="F73" s="149"/>
      <c r="G73" s="149"/>
      <c r="H73" s="149">
        <f t="shared" si="27"/>
        <v>33676243</v>
      </c>
      <c r="I73" s="149">
        <f t="shared" si="28"/>
        <v>8074213</v>
      </c>
      <c r="J73" s="149">
        <v>1079985</v>
      </c>
      <c r="K73" s="149">
        <v>1896</v>
      </c>
      <c r="L73" s="149"/>
      <c r="M73" s="149">
        <v>6992332</v>
      </c>
      <c r="N73" s="149"/>
      <c r="O73" s="149"/>
      <c r="P73" s="149"/>
      <c r="Q73" s="149"/>
      <c r="R73" s="151">
        <v>25602030</v>
      </c>
      <c r="S73" s="151">
        <f t="shared" si="29"/>
        <v>32594362</v>
      </c>
      <c r="T73" s="152">
        <f t="shared" si="30"/>
        <v>13.39921302546762</v>
      </c>
      <c r="U73" s="180">
        <v>17792965</v>
      </c>
      <c r="V73" s="180"/>
      <c r="W73" s="89"/>
      <c r="X73" s="89"/>
      <c r="Y73" s="89"/>
      <c r="Z73" s="92"/>
      <c r="AA73" s="92"/>
      <c r="AB73" s="92"/>
    </row>
    <row r="74" spans="1:28" s="91" customFormat="1" ht="18" customHeight="1">
      <c r="A74" s="149">
        <v>4</v>
      </c>
      <c r="B74" s="113" t="s">
        <v>130</v>
      </c>
      <c r="C74" s="149">
        <f>SUM(D74:E74)</f>
        <v>37753364</v>
      </c>
      <c r="D74" s="149">
        <v>32727239</v>
      </c>
      <c r="E74" s="149">
        <v>5026125</v>
      </c>
      <c r="F74" s="149"/>
      <c r="G74" s="149"/>
      <c r="H74" s="149">
        <f>SUM(J74:R74)</f>
        <v>37753364</v>
      </c>
      <c r="I74" s="149">
        <f>SUM(J74:Q74)</f>
        <v>13886440</v>
      </c>
      <c r="J74" s="149">
        <v>1417221</v>
      </c>
      <c r="K74" s="149">
        <v>291227</v>
      </c>
      <c r="L74" s="149">
        <v>9225</v>
      </c>
      <c r="M74" s="149">
        <v>9168677</v>
      </c>
      <c r="N74" s="149">
        <v>3000090</v>
      </c>
      <c r="O74" s="149"/>
      <c r="P74" s="149"/>
      <c r="Q74" s="149"/>
      <c r="R74" s="151">
        <v>23866924</v>
      </c>
      <c r="S74" s="151">
        <f>SUM(M74:R74)</f>
        <v>36035691</v>
      </c>
      <c r="T74" s="152">
        <f>(K74+L74+J74)/I74*100</f>
        <v>12.369426577294108</v>
      </c>
      <c r="U74" s="180">
        <v>6283122</v>
      </c>
      <c r="V74" s="180"/>
      <c r="W74" s="89"/>
      <c r="X74" s="89"/>
      <c r="Y74" s="89"/>
      <c r="Z74" s="92"/>
      <c r="AA74" s="92"/>
      <c r="AB74" s="92"/>
    </row>
    <row r="75" spans="1:28" s="91" customFormat="1" ht="18" customHeight="1">
      <c r="A75" s="149">
        <v>5</v>
      </c>
      <c r="B75" s="113" t="s">
        <v>176</v>
      </c>
      <c r="C75" s="149">
        <f>SUM(D75:E75)</f>
        <v>45791314</v>
      </c>
      <c r="D75" s="153">
        <v>41447039</v>
      </c>
      <c r="E75" s="149">
        <v>4344275</v>
      </c>
      <c r="F75" s="149"/>
      <c r="G75" s="149"/>
      <c r="H75" s="149">
        <f>SUM(J75:R75)</f>
        <v>45791314</v>
      </c>
      <c r="I75" s="149">
        <f>SUM(J75:Q75)</f>
        <v>12701324</v>
      </c>
      <c r="J75" s="149">
        <v>319376</v>
      </c>
      <c r="K75" s="149">
        <v>144341</v>
      </c>
      <c r="L75" s="149"/>
      <c r="M75" s="149">
        <v>12237607</v>
      </c>
      <c r="N75" s="149"/>
      <c r="O75" s="149"/>
      <c r="P75" s="149"/>
      <c r="Q75" s="149"/>
      <c r="R75" s="151">
        <v>33089990</v>
      </c>
      <c r="S75" s="151">
        <f>SUM(M75:R75)</f>
        <v>45327597</v>
      </c>
      <c r="T75" s="152">
        <f>(K75+L75+J75)/I75*100</f>
        <v>3.650934343537729</v>
      </c>
      <c r="U75" s="180">
        <v>29365857</v>
      </c>
      <c r="V75" s="180"/>
      <c r="W75" s="89"/>
      <c r="X75" s="89"/>
      <c r="Y75" s="89"/>
      <c r="Z75" s="92"/>
      <c r="AA75" s="92"/>
      <c r="AB75" s="92"/>
    </row>
    <row r="76" spans="1:28" s="91" customFormat="1" ht="18" customHeight="1">
      <c r="A76" s="149">
        <v>6</v>
      </c>
      <c r="B76" s="113" t="s">
        <v>131</v>
      </c>
      <c r="C76" s="149">
        <f t="shared" si="26"/>
        <v>30214824</v>
      </c>
      <c r="D76" s="149">
        <v>27724815</v>
      </c>
      <c r="E76" s="149">
        <v>2490009</v>
      </c>
      <c r="F76" s="149">
        <v>893000</v>
      </c>
      <c r="G76" s="149"/>
      <c r="H76" s="149">
        <f t="shared" si="27"/>
        <v>29321824</v>
      </c>
      <c r="I76" s="149">
        <f t="shared" si="28"/>
        <v>6153668</v>
      </c>
      <c r="J76" s="149">
        <v>316496</v>
      </c>
      <c r="K76" s="149">
        <v>143000</v>
      </c>
      <c r="L76" s="149"/>
      <c r="M76" s="149">
        <v>5188172</v>
      </c>
      <c r="N76" s="149">
        <v>506000</v>
      </c>
      <c r="O76" s="149"/>
      <c r="P76" s="149"/>
      <c r="Q76" s="149"/>
      <c r="R76" s="151">
        <v>23168156</v>
      </c>
      <c r="S76" s="151">
        <f t="shared" si="29"/>
        <v>28862328</v>
      </c>
      <c r="T76" s="152">
        <f t="shared" si="30"/>
        <v>7.467026170407633</v>
      </c>
      <c r="U76" s="180">
        <v>17856955</v>
      </c>
      <c r="V76" s="180"/>
      <c r="W76" s="89"/>
      <c r="X76" s="89"/>
      <c r="Y76" s="89"/>
      <c r="Z76" s="92"/>
      <c r="AA76" s="92"/>
      <c r="AB76" s="92"/>
    </row>
    <row r="77" spans="1:28" s="91" customFormat="1" ht="18" customHeight="1">
      <c r="A77" s="149">
        <v>7</v>
      </c>
      <c r="B77" s="113" t="s">
        <v>133</v>
      </c>
      <c r="C77" s="149">
        <f>SUM(D77:E77)</f>
        <v>14460</v>
      </c>
      <c r="D77" s="149">
        <v>0</v>
      </c>
      <c r="E77" s="149">
        <v>14460</v>
      </c>
      <c r="F77" s="149"/>
      <c r="G77" s="149"/>
      <c r="H77" s="149">
        <f>SUM(J77:R77)</f>
        <v>14460</v>
      </c>
      <c r="I77" s="149">
        <f>SUM(J77:Q77)</f>
        <v>14460</v>
      </c>
      <c r="J77" s="149">
        <v>6550</v>
      </c>
      <c r="K77" s="149"/>
      <c r="L77" s="149"/>
      <c r="M77" s="149">
        <v>7910</v>
      </c>
      <c r="N77" s="149"/>
      <c r="O77" s="149"/>
      <c r="P77" s="149"/>
      <c r="Q77" s="149"/>
      <c r="R77" s="151"/>
      <c r="S77" s="151">
        <f>SUM(M77:R77)</f>
        <v>7910</v>
      </c>
      <c r="T77" s="152">
        <f>(K77+L77+J77)/I77*100</f>
        <v>45.29737206085754</v>
      </c>
      <c r="U77" s="180"/>
      <c r="V77" s="180"/>
      <c r="W77" s="89"/>
      <c r="X77" s="89"/>
      <c r="Y77" s="89"/>
      <c r="Z77" s="92"/>
      <c r="AA77" s="92"/>
      <c r="AB77" s="92"/>
    </row>
    <row r="78" spans="1:28" s="91" customFormat="1" ht="18" customHeight="1">
      <c r="A78" s="149">
        <v>8</v>
      </c>
      <c r="B78" s="113" t="s">
        <v>158</v>
      </c>
      <c r="C78" s="149">
        <f>SUM(D78:E78)</f>
        <v>31659405</v>
      </c>
      <c r="D78" s="149">
        <v>27120516</v>
      </c>
      <c r="E78" s="149">
        <v>4538889</v>
      </c>
      <c r="F78" s="149">
        <v>111155</v>
      </c>
      <c r="G78" s="149"/>
      <c r="H78" s="149">
        <f>SUM(J78:R78)</f>
        <v>31548250</v>
      </c>
      <c r="I78" s="149">
        <f>SUM(J78:Q78)</f>
        <v>8163851</v>
      </c>
      <c r="J78" s="149">
        <v>2512042</v>
      </c>
      <c r="K78" s="149">
        <v>29603</v>
      </c>
      <c r="L78" s="149"/>
      <c r="M78" s="149">
        <v>3783935</v>
      </c>
      <c r="N78" s="149">
        <v>1838271</v>
      </c>
      <c r="O78" s="149"/>
      <c r="P78" s="149"/>
      <c r="Q78" s="149"/>
      <c r="R78" s="151">
        <v>23384399</v>
      </c>
      <c r="S78" s="151">
        <f>SUM(M78:R78)</f>
        <v>29006605</v>
      </c>
      <c r="T78" s="152">
        <f>(K78+L78+J78)/I78*100</f>
        <v>31.13291754099873</v>
      </c>
      <c r="U78" s="180">
        <v>13375273</v>
      </c>
      <c r="V78" s="180"/>
      <c r="W78" s="89"/>
      <c r="X78" s="89"/>
      <c r="Y78" s="89"/>
      <c r="Z78" s="92"/>
      <c r="AA78" s="92"/>
      <c r="AB78" s="92"/>
    </row>
    <row r="79" spans="1:28" s="91" customFormat="1" ht="18" customHeight="1">
      <c r="A79" s="149"/>
      <c r="B79" s="113"/>
      <c r="C79" s="149">
        <f t="shared" si="26"/>
        <v>0</v>
      </c>
      <c r="D79" s="149"/>
      <c r="E79" s="149"/>
      <c r="F79" s="149"/>
      <c r="G79" s="149"/>
      <c r="H79" s="149">
        <f t="shared" si="27"/>
        <v>0</v>
      </c>
      <c r="I79" s="149">
        <f t="shared" si="28"/>
        <v>0</v>
      </c>
      <c r="J79" s="149"/>
      <c r="K79" s="149"/>
      <c r="L79" s="149"/>
      <c r="M79" s="149"/>
      <c r="N79" s="149"/>
      <c r="O79" s="149"/>
      <c r="P79" s="149"/>
      <c r="Q79" s="149"/>
      <c r="R79" s="151"/>
      <c r="S79" s="151">
        <f t="shared" si="29"/>
        <v>0</v>
      </c>
      <c r="T79" s="152"/>
      <c r="U79" s="180"/>
      <c r="V79" s="180"/>
      <c r="W79" s="89"/>
      <c r="X79" s="89"/>
      <c r="Y79" s="89"/>
      <c r="Z79" s="92"/>
      <c r="AA79" s="92"/>
      <c r="AB79" s="92"/>
    </row>
    <row r="80" spans="1:28" s="170" customFormat="1" ht="18" customHeight="1">
      <c r="A80" s="140" t="s">
        <v>102</v>
      </c>
      <c r="B80" s="171" t="s">
        <v>103</v>
      </c>
      <c r="C80" s="140">
        <f>SUM(C81:C87)</f>
        <v>135155079</v>
      </c>
      <c r="D80" s="140">
        <f>SUM(D81:D87)</f>
        <v>109607133</v>
      </c>
      <c r="E80" s="140">
        <f>SUM(E81:E87)</f>
        <v>25547946</v>
      </c>
      <c r="F80" s="140">
        <f>SUM(F81:F87)</f>
        <v>90640</v>
      </c>
      <c r="G80" s="140">
        <f>SUM(G81:G87)</f>
        <v>0</v>
      </c>
      <c r="H80" s="140">
        <f t="shared" si="27"/>
        <v>135064439</v>
      </c>
      <c r="I80" s="140">
        <f t="shared" si="28"/>
        <v>59868316</v>
      </c>
      <c r="J80" s="140">
        <f aca="true" t="shared" si="31" ref="J80:R80">SUM(J81:J87)</f>
        <v>5769750</v>
      </c>
      <c r="K80" s="140">
        <f t="shared" si="31"/>
        <v>1965680</v>
      </c>
      <c r="L80" s="140">
        <f t="shared" si="31"/>
        <v>0</v>
      </c>
      <c r="M80" s="140">
        <f t="shared" si="31"/>
        <v>52097886</v>
      </c>
      <c r="N80" s="140">
        <f t="shared" si="31"/>
        <v>35000</v>
      </c>
      <c r="O80" s="140">
        <f t="shared" si="31"/>
        <v>0</v>
      </c>
      <c r="P80" s="140">
        <f t="shared" si="31"/>
        <v>0</v>
      </c>
      <c r="Q80" s="140">
        <f t="shared" si="31"/>
        <v>0</v>
      </c>
      <c r="R80" s="140">
        <f t="shared" si="31"/>
        <v>75196123</v>
      </c>
      <c r="S80" s="167">
        <f t="shared" si="29"/>
        <v>127329009</v>
      </c>
      <c r="T80" s="168">
        <f t="shared" si="30"/>
        <v>12.920740914108892</v>
      </c>
      <c r="U80" s="178">
        <f>SUM(U81:U87)</f>
        <v>45797429</v>
      </c>
      <c r="V80" s="178">
        <f>SUM(V81:V87)</f>
        <v>0</v>
      </c>
      <c r="W80" s="89"/>
      <c r="X80" s="89"/>
      <c r="Y80" s="89"/>
      <c r="Z80" s="169"/>
      <c r="AA80" s="169"/>
      <c r="AB80" s="169"/>
    </row>
    <row r="81" spans="1:28" s="91" customFormat="1" ht="18" customHeight="1">
      <c r="A81" s="149" t="s">
        <v>26</v>
      </c>
      <c r="B81" s="113" t="s">
        <v>125</v>
      </c>
      <c r="C81" s="149">
        <f aca="true" t="shared" si="32" ref="C81:C87">SUM(D81:E81)</f>
        <v>2672531</v>
      </c>
      <c r="D81" s="149">
        <v>2621805</v>
      </c>
      <c r="E81" s="149">
        <v>50726</v>
      </c>
      <c r="F81" s="149">
        <v>0</v>
      </c>
      <c r="G81" s="149">
        <v>0</v>
      </c>
      <c r="H81" s="149">
        <f t="shared" si="27"/>
        <v>2672531</v>
      </c>
      <c r="I81" s="149">
        <f t="shared" si="28"/>
        <v>871975</v>
      </c>
      <c r="J81" s="149">
        <v>297907</v>
      </c>
      <c r="K81" s="149">
        <v>0</v>
      </c>
      <c r="L81" s="149">
        <v>0</v>
      </c>
      <c r="M81" s="149">
        <v>574068</v>
      </c>
      <c r="N81" s="149">
        <v>0</v>
      </c>
      <c r="O81" s="149">
        <v>0</v>
      </c>
      <c r="P81" s="149">
        <v>0</v>
      </c>
      <c r="Q81" s="149">
        <v>0</v>
      </c>
      <c r="R81" s="151">
        <v>1800556</v>
      </c>
      <c r="S81" s="151">
        <f t="shared" si="29"/>
        <v>2374624</v>
      </c>
      <c r="T81" s="152">
        <f t="shared" si="30"/>
        <v>34.164626279423146</v>
      </c>
      <c r="U81" s="180">
        <v>1376499</v>
      </c>
      <c r="V81" s="180"/>
      <c r="W81" s="89"/>
      <c r="X81" s="89"/>
      <c r="Y81" s="89"/>
      <c r="Z81" s="92"/>
      <c r="AA81" s="92"/>
      <c r="AB81" s="92"/>
    </row>
    <row r="82" spans="1:28" s="91" customFormat="1" ht="18" customHeight="1">
      <c r="A82" s="149" t="s">
        <v>27</v>
      </c>
      <c r="B82" s="113" t="s">
        <v>126</v>
      </c>
      <c r="C82" s="149">
        <f t="shared" si="32"/>
        <v>47773067</v>
      </c>
      <c r="D82" s="149">
        <v>40614153</v>
      </c>
      <c r="E82" s="149">
        <v>7158914</v>
      </c>
      <c r="F82" s="149">
        <v>10640</v>
      </c>
      <c r="G82" s="149"/>
      <c r="H82" s="149">
        <f t="shared" si="27"/>
        <v>47762427</v>
      </c>
      <c r="I82" s="149">
        <f t="shared" si="28"/>
        <v>15110494</v>
      </c>
      <c r="J82" s="149">
        <v>1068906</v>
      </c>
      <c r="K82" s="149">
        <v>300</v>
      </c>
      <c r="L82" s="149">
        <v>0</v>
      </c>
      <c r="M82" s="149">
        <v>14041288</v>
      </c>
      <c r="N82" s="149">
        <v>0</v>
      </c>
      <c r="O82" s="149">
        <v>0</v>
      </c>
      <c r="P82" s="149">
        <v>0</v>
      </c>
      <c r="Q82" s="149">
        <v>0</v>
      </c>
      <c r="R82" s="151">
        <v>32651933</v>
      </c>
      <c r="S82" s="151">
        <f t="shared" si="29"/>
        <v>46693221</v>
      </c>
      <c r="T82" s="152">
        <f t="shared" si="30"/>
        <v>7.075916909136128</v>
      </c>
      <c r="U82" s="180">
        <v>24247318</v>
      </c>
      <c r="V82" s="180"/>
      <c r="W82" s="89"/>
      <c r="X82" s="89"/>
      <c r="Y82" s="89"/>
      <c r="Z82" s="92"/>
      <c r="AA82" s="92"/>
      <c r="AB82" s="92"/>
    </row>
    <row r="83" spans="1:28" s="91" customFormat="1" ht="18" customHeight="1">
      <c r="A83" s="149" t="s">
        <v>28</v>
      </c>
      <c r="B83" s="113" t="s">
        <v>128</v>
      </c>
      <c r="C83" s="149">
        <f t="shared" si="32"/>
        <v>16436458</v>
      </c>
      <c r="D83" s="149">
        <v>13981425</v>
      </c>
      <c r="E83" s="149">
        <v>2455033</v>
      </c>
      <c r="F83" s="149">
        <v>80000</v>
      </c>
      <c r="G83" s="149">
        <v>0</v>
      </c>
      <c r="H83" s="149">
        <f t="shared" si="27"/>
        <v>16356458</v>
      </c>
      <c r="I83" s="149">
        <f t="shared" si="28"/>
        <v>8747817</v>
      </c>
      <c r="J83" s="149">
        <v>546675</v>
      </c>
      <c r="K83" s="149">
        <v>1814580</v>
      </c>
      <c r="L83" s="149">
        <v>0</v>
      </c>
      <c r="M83" s="149">
        <v>6386562</v>
      </c>
      <c r="N83" s="149">
        <v>0</v>
      </c>
      <c r="O83" s="149">
        <v>0</v>
      </c>
      <c r="P83" s="149">
        <v>0</v>
      </c>
      <c r="Q83" s="149">
        <v>0</v>
      </c>
      <c r="R83" s="151">
        <v>7608641</v>
      </c>
      <c r="S83" s="151">
        <f t="shared" si="29"/>
        <v>13995203</v>
      </c>
      <c r="T83" s="152">
        <f t="shared" si="30"/>
        <v>26.992505673129653</v>
      </c>
      <c r="U83" s="180">
        <v>4082775</v>
      </c>
      <c r="V83" s="180"/>
      <c r="W83" s="89"/>
      <c r="X83" s="89"/>
      <c r="Y83" s="89"/>
      <c r="Z83" s="92"/>
      <c r="AA83" s="92"/>
      <c r="AB83" s="92"/>
    </row>
    <row r="84" spans="1:28" s="91" customFormat="1" ht="18" customHeight="1">
      <c r="A84" s="149" t="s">
        <v>39</v>
      </c>
      <c r="B84" s="113" t="s">
        <v>129</v>
      </c>
      <c r="C84" s="149">
        <f t="shared" si="32"/>
        <v>27494407</v>
      </c>
      <c r="D84" s="149">
        <v>17828257</v>
      </c>
      <c r="E84" s="149">
        <v>9666150</v>
      </c>
      <c r="F84" s="149">
        <v>0</v>
      </c>
      <c r="G84" s="149"/>
      <c r="H84" s="149">
        <f t="shared" si="27"/>
        <v>27494407</v>
      </c>
      <c r="I84" s="149">
        <f t="shared" si="28"/>
        <v>14196050</v>
      </c>
      <c r="J84" s="149">
        <v>1354186</v>
      </c>
      <c r="K84" s="149">
        <v>70800</v>
      </c>
      <c r="L84" s="149">
        <v>0</v>
      </c>
      <c r="M84" s="149">
        <v>12771064</v>
      </c>
      <c r="N84" s="149">
        <v>0</v>
      </c>
      <c r="O84" s="149">
        <v>0</v>
      </c>
      <c r="P84" s="149">
        <v>0</v>
      </c>
      <c r="Q84" s="149">
        <v>0</v>
      </c>
      <c r="R84" s="151">
        <v>13298357</v>
      </c>
      <c r="S84" s="151">
        <f t="shared" si="29"/>
        <v>26069421</v>
      </c>
      <c r="T84" s="152">
        <f t="shared" si="30"/>
        <v>10.037904910168674</v>
      </c>
      <c r="U84" s="180">
        <v>7952262</v>
      </c>
      <c r="V84" s="180"/>
      <c r="W84" s="89"/>
      <c r="X84" s="89"/>
      <c r="Y84" s="89"/>
      <c r="Z84" s="92"/>
      <c r="AA84" s="92"/>
      <c r="AB84" s="92"/>
    </row>
    <row r="85" spans="1:28" s="91" customFormat="1" ht="18" customHeight="1">
      <c r="A85" s="149" t="s">
        <v>40</v>
      </c>
      <c r="B85" s="113" t="s">
        <v>127</v>
      </c>
      <c r="C85" s="149">
        <f>SUM(D85:E85)</f>
        <v>8142324</v>
      </c>
      <c r="D85" s="149">
        <v>7125216</v>
      </c>
      <c r="E85" s="149">
        <v>1017108</v>
      </c>
      <c r="F85" s="149">
        <v>0</v>
      </c>
      <c r="G85" s="149"/>
      <c r="H85" s="149">
        <f>SUM(J85:R85)</f>
        <v>8142324</v>
      </c>
      <c r="I85" s="149">
        <f>SUM(J85:Q85)</f>
        <v>4095571</v>
      </c>
      <c r="J85" s="149">
        <v>1120935</v>
      </c>
      <c r="K85" s="149">
        <v>0</v>
      </c>
      <c r="L85" s="149">
        <v>0</v>
      </c>
      <c r="M85" s="149">
        <v>2939636</v>
      </c>
      <c r="N85" s="149">
        <v>35000</v>
      </c>
      <c r="O85" s="149">
        <v>0</v>
      </c>
      <c r="P85" s="149">
        <v>0</v>
      </c>
      <c r="Q85" s="149">
        <v>0</v>
      </c>
      <c r="R85" s="151">
        <v>4046753</v>
      </c>
      <c r="S85" s="151">
        <f>SUM(M85:R85)</f>
        <v>7021389</v>
      </c>
      <c r="T85" s="152">
        <f>(K85+L85+J85)/I85*100</f>
        <v>27.36944372347592</v>
      </c>
      <c r="U85" s="180">
        <v>3155662</v>
      </c>
      <c r="V85" s="180"/>
      <c r="W85" s="89"/>
      <c r="X85" s="89"/>
      <c r="Y85" s="89"/>
      <c r="Z85" s="92"/>
      <c r="AA85" s="92"/>
      <c r="AB85" s="92"/>
    </row>
    <row r="86" spans="1:28" s="91" customFormat="1" ht="18" customHeight="1">
      <c r="A86" s="149" t="s">
        <v>41</v>
      </c>
      <c r="B86" s="113" t="s">
        <v>177</v>
      </c>
      <c r="C86" s="149">
        <f t="shared" si="32"/>
        <v>32636292</v>
      </c>
      <c r="D86" s="149">
        <v>27436277</v>
      </c>
      <c r="E86" s="149">
        <v>5200015</v>
      </c>
      <c r="F86" s="149">
        <v>0</v>
      </c>
      <c r="G86" s="149"/>
      <c r="H86" s="149">
        <f t="shared" si="27"/>
        <v>32636292</v>
      </c>
      <c r="I86" s="149">
        <f t="shared" si="28"/>
        <v>16846409</v>
      </c>
      <c r="J86" s="149">
        <v>1381141</v>
      </c>
      <c r="K86" s="149">
        <v>80000</v>
      </c>
      <c r="L86" s="149">
        <v>0</v>
      </c>
      <c r="M86" s="149">
        <v>15385268</v>
      </c>
      <c r="N86" s="149">
        <v>0</v>
      </c>
      <c r="O86" s="149">
        <v>0</v>
      </c>
      <c r="P86" s="149">
        <v>0</v>
      </c>
      <c r="Q86" s="149">
        <v>0</v>
      </c>
      <c r="R86" s="151">
        <v>15789883</v>
      </c>
      <c r="S86" s="151">
        <f t="shared" si="29"/>
        <v>31175151</v>
      </c>
      <c r="T86" s="152">
        <f t="shared" si="30"/>
        <v>8.673308359069283</v>
      </c>
      <c r="U86" s="180">
        <v>4982913</v>
      </c>
      <c r="V86" s="180"/>
      <c r="W86" s="89"/>
      <c r="X86" s="89"/>
      <c r="Y86" s="89"/>
      <c r="Z86" s="92"/>
      <c r="AA86" s="92"/>
      <c r="AB86" s="92"/>
    </row>
    <row r="87" spans="1:28" s="91" customFormat="1" ht="18" customHeight="1">
      <c r="A87" s="149"/>
      <c r="B87" s="113"/>
      <c r="C87" s="149">
        <f t="shared" si="32"/>
        <v>0</v>
      </c>
      <c r="D87" s="149"/>
      <c r="E87" s="149"/>
      <c r="F87" s="149"/>
      <c r="G87" s="149"/>
      <c r="H87" s="149">
        <f t="shared" si="27"/>
        <v>0</v>
      </c>
      <c r="I87" s="149">
        <f t="shared" si="28"/>
        <v>0</v>
      </c>
      <c r="J87" s="149"/>
      <c r="K87" s="149"/>
      <c r="L87" s="149"/>
      <c r="M87" s="149"/>
      <c r="N87" s="149"/>
      <c r="O87" s="149"/>
      <c r="P87" s="149"/>
      <c r="Q87" s="149"/>
      <c r="R87" s="151"/>
      <c r="S87" s="151">
        <f t="shared" si="29"/>
        <v>0</v>
      </c>
      <c r="T87" s="152"/>
      <c r="U87" s="180"/>
      <c r="V87" s="180"/>
      <c r="W87" s="89"/>
      <c r="X87" s="89"/>
      <c r="Y87" s="89"/>
      <c r="Z87" s="92"/>
      <c r="AA87" s="92"/>
      <c r="AB87" s="92"/>
    </row>
    <row r="88" spans="1:28" s="170" customFormat="1" ht="18" customHeight="1">
      <c r="A88" s="140" t="s">
        <v>104</v>
      </c>
      <c r="B88" s="171" t="s">
        <v>105</v>
      </c>
      <c r="C88" s="140">
        <f>SUM(C89:C95)</f>
        <v>96187784</v>
      </c>
      <c r="D88" s="140">
        <f>SUM(D89:D95)</f>
        <v>77902833</v>
      </c>
      <c r="E88" s="140">
        <f>SUM(E89:E95)</f>
        <v>18284951</v>
      </c>
      <c r="F88" s="140">
        <f>SUM(F89:F95)</f>
        <v>43601</v>
      </c>
      <c r="G88" s="140">
        <f>SUM(G89:G95)</f>
        <v>0</v>
      </c>
      <c r="H88" s="140">
        <f t="shared" si="27"/>
        <v>96144183</v>
      </c>
      <c r="I88" s="140">
        <f t="shared" si="28"/>
        <v>44590357</v>
      </c>
      <c r="J88" s="140">
        <f aca="true" t="shared" si="33" ref="J88:R88">SUM(J89:J95)</f>
        <v>5079174</v>
      </c>
      <c r="K88" s="140">
        <f t="shared" si="33"/>
        <v>1268701</v>
      </c>
      <c r="L88" s="140">
        <f t="shared" si="33"/>
        <v>0</v>
      </c>
      <c r="M88" s="140">
        <f t="shared" si="33"/>
        <v>38005891</v>
      </c>
      <c r="N88" s="140">
        <f t="shared" si="33"/>
        <v>182982</v>
      </c>
      <c r="O88" s="140">
        <f t="shared" si="33"/>
        <v>53609</v>
      </c>
      <c r="P88" s="140">
        <f t="shared" si="33"/>
        <v>0</v>
      </c>
      <c r="Q88" s="140">
        <f t="shared" si="33"/>
        <v>0</v>
      </c>
      <c r="R88" s="140">
        <f t="shared" si="33"/>
        <v>51553826</v>
      </c>
      <c r="S88" s="167">
        <f t="shared" si="29"/>
        <v>89796308</v>
      </c>
      <c r="T88" s="168">
        <f t="shared" si="30"/>
        <v>14.235981559869549</v>
      </c>
      <c r="U88" s="140">
        <f>SUM(U89:U95)</f>
        <v>9323391</v>
      </c>
      <c r="V88" s="140">
        <f>SUM(V89:V95)</f>
        <v>60000</v>
      </c>
      <c r="W88" s="89"/>
      <c r="X88" s="89"/>
      <c r="Y88" s="89"/>
      <c r="Z88" s="169"/>
      <c r="AA88" s="169"/>
      <c r="AB88" s="169"/>
    </row>
    <row r="89" spans="1:28" s="91" customFormat="1" ht="18" customHeight="1">
      <c r="A89" s="149" t="s">
        <v>26</v>
      </c>
      <c r="B89" s="113" t="s">
        <v>178</v>
      </c>
      <c r="C89" s="149">
        <f aca="true" t="shared" si="34" ref="C89:C95">SUM(D89:E89)</f>
        <v>25651918</v>
      </c>
      <c r="D89" s="149">
        <v>19601111</v>
      </c>
      <c r="E89" s="149">
        <v>6050807</v>
      </c>
      <c r="F89" s="149">
        <v>34000</v>
      </c>
      <c r="G89" s="149">
        <v>0</v>
      </c>
      <c r="H89" s="149">
        <f t="shared" si="27"/>
        <v>25617918</v>
      </c>
      <c r="I89" s="149">
        <f t="shared" si="28"/>
        <v>11193620</v>
      </c>
      <c r="J89" s="149">
        <v>773050</v>
      </c>
      <c r="K89" s="149">
        <v>31685</v>
      </c>
      <c r="L89" s="149"/>
      <c r="M89" s="149">
        <v>10388885</v>
      </c>
      <c r="N89" s="149">
        <v>0</v>
      </c>
      <c r="O89" s="149">
        <v>0</v>
      </c>
      <c r="P89" s="149"/>
      <c r="Q89" s="149"/>
      <c r="R89" s="151">
        <v>14424298</v>
      </c>
      <c r="S89" s="151">
        <f t="shared" si="29"/>
        <v>24813183</v>
      </c>
      <c r="T89" s="152">
        <f t="shared" si="30"/>
        <v>7.189229221645902</v>
      </c>
      <c r="U89" s="180">
        <v>2703810</v>
      </c>
      <c r="V89" s="180"/>
      <c r="W89" s="89"/>
      <c r="X89" s="89"/>
      <c r="Y89" s="89"/>
      <c r="Z89" s="92"/>
      <c r="AA89" s="92"/>
      <c r="AB89" s="92"/>
    </row>
    <row r="90" spans="1:28" s="91" customFormat="1" ht="18" customHeight="1">
      <c r="A90" s="149" t="s">
        <v>27</v>
      </c>
      <c r="B90" s="113" t="s">
        <v>136</v>
      </c>
      <c r="C90" s="149">
        <f t="shared" si="34"/>
        <v>2400</v>
      </c>
      <c r="D90" s="149">
        <v>0</v>
      </c>
      <c r="E90" s="149">
        <v>2400</v>
      </c>
      <c r="F90" s="149">
        <v>0</v>
      </c>
      <c r="G90" s="149">
        <v>0</v>
      </c>
      <c r="H90" s="149">
        <f t="shared" si="27"/>
        <v>2400</v>
      </c>
      <c r="I90" s="149">
        <f t="shared" si="28"/>
        <v>2400</v>
      </c>
      <c r="J90" s="149">
        <v>1800</v>
      </c>
      <c r="K90" s="149">
        <v>0</v>
      </c>
      <c r="L90" s="149"/>
      <c r="M90" s="149">
        <v>600</v>
      </c>
      <c r="N90" s="149">
        <v>0</v>
      </c>
      <c r="O90" s="149">
        <v>0</v>
      </c>
      <c r="P90" s="149"/>
      <c r="Q90" s="149"/>
      <c r="R90" s="151">
        <v>0</v>
      </c>
      <c r="S90" s="151">
        <f t="shared" si="29"/>
        <v>600</v>
      </c>
      <c r="T90" s="152">
        <f t="shared" si="30"/>
        <v>75</v>
      </c>
      <c r="U90" s="180"/>
      <c r="V90" s="180"/>
      <c r="W90" s="89"/>
      <c r="X90" s="89"/>
      <c r="Y90" s="89"/>
      <c r="Z90" s="92"/>
      <c r="AA90" s="92"/>
      <c r="AB90" s="92"/>
    </row>
    <row r="91" spans="1:28" s="91" customFormat="1" ht="18" customHeight="1">
      <c r="A91" s="149" t="s">
        <v>28</v>
      </c>
      <c r="B91" s="113" t="s">
        <v>181</v>
      </c>
      <c r="C91" s="149">
        <f t="shared" si="34"/>
        <v>22765837</v>
      </c>
      <c r="D91" s="149">
        <v>20199336</v>
      </c>
      <c r="E91" s="149">
        <v>2566501</v>
      </c>
      <c r="F91" s="149">
        <v>0</v>
      </c>
      <c r="G91" s="149">
        <v>0</v>
      </c>
      <c r="H91" s="149">
        <f t="shared" si="27"/>
        <v>22765837</v>
      </c>
      <c r="I91" s="149">
        <f t="shared" si="28"/>
        <v>9276580</v>
      </c>
      <c r="J91" s="149">
        <v>1384846</v>
      </c>
      <c r="K91" s="149">
        <v>609726</v>
      </c>
      <c r="L91" s="149"/>
      <c r="M91" s="149">
        <v>7282008</v>
      </c>
      <c r="N91" s="149">
        <v>0</v>
      </c>
      <c r="O91" s="149">
        <v>0</v>
      </c>
      <c r="P91" s="149"/>
      <c r="Q91" s="149"/>
      <c r="R91" s="151">
        <v>13489257</v>
      </c>
      <c r="S91" s="151">
        <f t="shared" si="29"/>
        <v>20771265</v>
      </c>
      <c r="T91" s="152">
        <f t="shared" si="30"/>
        <v>21.501156676275095</v>
      </c>
      <c r="U91" s="180">
        <v>1498839</v>
      </c>
      <c r="V91" s="180"/>
      <c r="W91" s="89"/>
      <c r="X91" s="89"/>
      <c r="Y91" s="89"/>
      <c r="Z91" s="92"/>
      <c r="AA91" s="92"/>
      <c r="AB91" s="92"/>
    </row>
    <row r="92" spans="1:28" s="91" customFormat="1" ht="18" customHeight="1">
      <c r="A92" s="149" t="s">
        <v>39</v>
      </c>
      <c r="B92" s="113" t="s">
        <v>139</v>
      </c>
      <c r="C92" s="149">
        <f t="shared" si="34"/>
        <v>30983782</v>
      </c>
      <c r="D92" s="149">
        <v>23269477</v>
      </c>
      <c r="E92" s="149">
        <v>7714305</v>
      </c>
      <c r="F92" s="149">
        <v>0</v>
      </c>
      <c r="G92" s="149">
        <v>0</v>
      </c>
      <c r="H92" s="149">
        <f t="shared" si="27"/>
        <v>30983782</v>
      </c>
      <c r="I92" s="149">
        <f t="shared" si="28"/>
        <v>14941880</v>
      </c>
      <c r="J92" s="149">
        <v>2518936</v>
      </c>
      <c r="K92" s="149">
        <v>575490</v>
      </c>
      <c r="L92" s="149"/>
      <c r="M92" s="149">
        <v>11610863</v>
      </c>
      <c r="N92" s="149">
        <v>182982</v>
      </c>
      <c r="O92" s="149">
        <v>53609</v>
      </c>
      <c r="P92" s="149"/>
      <c r="Q92" s="149"/>
      <c r="R92" s="151">
        <v>16041902</v>
      </c>
      <c r="S92" s="151">
        <f t="shared" si="29"/>
        <v>27889356</v>
      </c>
      <c r="T92" s="152">
        <f t="shared" si="30"/>
        <v>20.70975004484041</v>
      </c>
      <c r="U92" s="180">
        <v>4473004</v>
      </c>
      <c r="V92" s="180">
        <v>60000</v>
      </c>
      <c r="W92" s="89"/>
      <c r="X92" s="89"/>
      <c r="Y92" s="89"/>
      <c r="Z92" s="92"/>
      <c r="AA92" s="92"/>
      <c r="AB92" s="92"/>
    </row>
    <row r="93" spans="1:28" s="91" customFormat="1" ht="18" customHeight="1">
      <c r="A93" s="149" t="s">
        <v>40</v>
      </c>
      <c r="B93" s="113" t="s">
        <v>138</v>
      </c>
      <c r="C93" s="149">
        <f t="shared" si="34"/>
        <v>9636123</v>
      </c>
      <c r="D93" s="149">
        <v>8377796</v>
      </c>
      <c r="E93" s="149">
        <v>1258327</v>
      </c>
      <c r="F93" s="149">
        <v>600</v>
      </c>
      <c r="G93" s="149">
        <v>0</v>
      </c>
      <c r="H93" s="149">
        <f t="shared" si="27"/>
        <v>9635523</v>
      </c>
      <c r="I93" s="149">
        <f t="shared" si="28"/>
        <v>5750978</v>
      </c>
      <c r="J93" s="149">
        <v>172977</v>
      </c>
      <c r="K93" s="149">
        <v>525</v>
      </c>
      <c r="L93" s="149"/>
      <c r="M93" s="149">
        <v>5577476</v>
      </c>
      <c r="N93" s="149">
        <v>0</v>
      </c>
      <c r="O93" s="149">
        <v>0</v>
      </c>
      <c r="P93" s="149"/>
      <c r="Q93" s="149"/>
      <c r="R93" s="151">
        <v>3884545</v>
      </c>
      <c r="S93" s="151">
        <f t="shared" si="29"/>
        <v>9462021</v>
      </c>
      <c r="T93" s="152">
        <f t="shared" si="30"/>
        <v>3.016912949414865</v>
      </c>
      <c r="U93" s="180">
        <v>209692</v>
      </c>
      <c r="V93" s="180"/>
      <c r="W93" s="89"/>
      <c r="X93" s="89"/>
      <c r="Y93" s="89"/>
      <c r="Z93" s="92"/>
      <c r="AA93" s="92"/>
      <c r="AB93" s="92"/>
    </row>
    <row r="94" spans="1:28" s="91" customFormat="1" ht="18" customHeight="1">
      <c r="A94" s="149" t="s">
        <v>41</v>
      </c>
      <c r="B94" s="113" t="s">
        <v>137</v>
      </c>
      <c r="C94" s="149">
        <f t="shared" si="34"/>
        <v>7147724</v>
      </c>
      <c r="D94" s="149">
        <v>6455113</v>
      </c>
      <c r="E94" s="149">
        <v>692611</v>
      </c>
      <c r="F94" s="149">
        <v>9001</v>
      </c>
      <c r="G94" s="149">
        <f>550000-550000</f>
        <v>0</v>
      </c>
      <c r="H94" s="149">
        <f t="shared" si="27"/>
        <v>7138723</v>
      </c>
      <c r="I94" s="149">
        <f t="shared" si="28"/>
        <v>3424899</v>
      </c>
      <c r="J94" s="149">
        <v>227565</v>
      </c>
      <c r="K94" s="149">
        <v>51275</v>
      </c>
      <c r="L94" s="149"/>
      <c r="M94" s="149">
        <v>3146059</v>
      </c>
      <c r="N94" s="149">
        <v>0</v>
      </c>
      <c r="O94" s="149">
        <v>0</v>
      </c>
      <c r="P94" s="149"/>
      <c r="Q94" s="149"/>
      <c r="R94" s="151">
        <v>3713824</v>
      </c>
      <c r="S94" s="151">
        <f t="shared" si="29"/>
        <v>6859883</v>
      </c>
      <c r="T94" s="152">
        <f t="shared" si="30"/>
        <v>8.141553955313718</v>
      </c>
      <c r="U94" s="180">
        <v>438046</v>
      </c>
      <c r="V94" s="180"/>
      <c r="W94" s="89"/>
      <c r="X94" s="89"/>
      <c r="Y94" s="89"/>
      <c r="Z94" s="92"/>
      <c r="AA94" s="92"/>
      <c r="AB94" s="92"/>
    </row>
    <row r="95" spans="1:28" s="91" customFormat="1" ht="18" customHeight="1">
      <c r="A95" s="149"/>
      <c r="B95" s="113"/>
      <c r="C95" s="149">
        <f t="shared" si="34"/>
        <v>0</v>
      </c>
      <c r="D95" s="149"/>
      <c r="E95" s="149"/>
      <c r="F95" s="149"/>
      <c r="G95" s="149"/>
      <c r="H95" s="149">
        <f t="shared" si="27"/>
        <v>0</v>
      </c>
      <c r="I95" s="149">
        <f t="shared" si="28"/>
        <v>0</v>
      </c>
      <c r="J95" s="149"/>
      <c r="K95" s="149"/>
      <c r="L95" s="149"/>
      <c r="M95" s="149"/>
      <c r="N95" s="149"/>
      <c r="O95" s="149"/>
      <c r="P95" s="149"/>
      <c r="Q95" s="149"/>
      <c r="R95" s="151"/>
      <c r="S95" s="151">
        <f t="shared" si="29"/>
        <v>0</v>
      </c>
      <c r="T95" s="152"/>
      <c r="U95" s="180"/>
      <c r="V95" s="180"/>
      <c r="W95" s="89"/>
      <c r="X95" s="89"/>
      <c r="Y95" s="89"/>
      <c r="Z95" s="92"/>
      <c r="AA95" s="92"/>
      <c r="AB95" s="92"/>
    </row>
    <row r="96" spans="1:28" s="170" customFormat="1" ht="18" customHeight="1">
      <c r="A96" s="140" t="s">
        <v>106</v>
      </c>
      <c r="B96" s="171" t="s">
        <v>107</v>
      </c>
      <c r="C96" s="140">
        <f>SUM(C97:C103)</f>
        <v>341656798</v>
      </c>
      <c r="D96" s="140">
        <f>SUM(D97:D103)</f>
        <v>299041649</v>
      </c>
      <c r="E96" s="140">
        <f>SUM(E97:E103)</f>
        <v>42615149</v>
      </c>
      <c r="F96" s="140">
        <f>SUM(F97:F103)</f>
        <v>16401076</v>
      </c>
      <c r="G96" s="140">
        <f>SUM(G97:G103)</f>
        <v>0</v>
      </c>
      <c r="H96" s="140">
        <f t="shared" si="27"/>
        <v>325255722</v>
      </c>
      <c r="I96" s="140">
        <f t="shared" si="28"/>
        <v>83196223</v>
      </c>
      <c r="J96" s="140">
        <f aca="true" t="shared" si="35" ref="J96:R96">SUM(J97:J103)</f>
        <v>18722966</v>
      </c>
      <c r="K96" s="140">
        <f t="shared" si="35"/>
        <v>166900</v>
      </c>
      <c r="L96" s="140">
        <f t="shared" si="35"/>
        <v>0</v>
      </c>
      <c r="M96" s="140">
        <f t="shared" si="35"/>
        <v>61328198</v>
      </c>
      <c r="N96" s="140">
        <f t="shared" si="35"/>
        <v>2687404</v>
      </c>
      <c r="O96" s="140">
        <f t="shared" si="35"/>
        <v>290755</v>
      </c>
      <c r="P96" s="140">
        <f t="shared" si="35"/>
        <v>0</v>
      </c>
      <c r="Q96" s="140">
        <f t="shared" si="35"/>
        <v>0</v>
      </c>
      <c r="R96" s="140">
        <f t="shared" si="35"/>
        <v>242059499</v>
      </c>
      <c r="S96" s="167">
        <f t="shared" si="29"/>
        <v>306365856</v>
      </c>
      <c r="T96" s="168">
        <f t="shared" si="30"/>
        <v>22.70519660489876</v>
      </c>
      <c r="U96" s="140">
        <f>SUM(U97:U103)</f>
        <v>29722273</v>
      </c>
      <c r="V96" s="140">
        <f>SUM(V97:V103)</f>
        <v>0</v>
      </c>
      <c r="W96" s="89"/>
      <c r="X96" s="89"/>
      <c r="Y96" s="89"/>
      <c r="Z96" s="169"/>
      <c r="AA96" s="169"/>
      <c r="AB96" s="169"/>
    </row>
    <row r="97" spans="1:28" s="91" customFormat="1" ht="18" customHeight="1">
      <c r="A97" s="149" t="s">
        <v>26</v>
      </c>
      <c r="B97" s="113" t="s">
        <v>151</v>
      </c>
      <c r="C97" s="149">
        <f aca="true" t="shared" si="36" ref="C97:C103">SUM(D97:E97)</f>
        <v>3444584</v>
      </c>
      <c r="D97" s="149">
        <v>3356500</v>
      </c>
      <c r="E97" s="149">
        <v>88084</v>
      </c>
      <c r="F97" s="149">
        <v>0</v>
      </c>
      <c r="G97" s="149"/>
      <c r="H97" s="149">
        <f aca="true" t="shared" si="37" ref="H97:H120">SUM(J97:R97)</f>
        <v>3444584</v>
      </c>
      <c r="I97" s="149">
        <f aca="true" t="shared" si="38" ref="I97:I120">SUM(J97:Q97)</f>
        <v>88084</v>
      </c>
      <c r="J97" s="149">
        <v>87634</v>
      </c>
      <c r="K97" s="149">
        <v>0</v>
      </c>
      <c r="L97" s="149">
        <v>0</v>
      </c>
      <c r="M97" s="149">
        <v>450</v>
      </c>
      <c r="N97" s="149">
        <v>0</v>
      </c>
      <c r="O97" s="149">
        <v>0</v>
      </c>
      <c r="P97" s="149">
        <v>0</v>
      </c>
      <c r="Q97" s="149">
        <v>0</v>
      </c>
      <c r="R97" s="151">
        <v>3356500</v>
      </c>
      <c r="S97" s="151">
        <f aca="true" t="shared" si="39" ref="S97:S120">SUM(M97:R97)</f>
        <v>3356950</v>
      </c>
      <c r="T97" s="152">
        <f aca="true" t="shared" si="40" ref="T97:T118">(K97+L97+J97)/I97*100</f>
        <v>99.48912401798283</v>
      </c>
      <c r="U97" s="180">
        <v>175419</v>
      </c>
      <c r="V97" s="180"/>
      <c r="W97" s="89"/>
      <c r="X97" s="89"/>
      <c r="Y97" s="89"/>
      <c r="Z97" s="92"/>
      <c r="AA97" s="92"/>
      <c r="AB97" s="92"/>
    </row>
    <row r="98" spans="1:28" s="91" customFormat="1" ht="18" customHeight="1">
      <c r="A98" s="149" t="s">
        <v>27</v>
      </c>
      <c r="B98" s="113" t="s">
        <v>152</v>
      </c>
      <c r="C98" s="149">
        <f t="shared" si="36"/>
        <v>196820589</v>
      </c>
      <c r="D98" s="149">
        <v>189675513</v>
      </c>
      <c r="E98" s="149">
        <v>7145076</v>
      </c>
      <c r="F98" s="149">
        <v>0</v>
      </c>
      <c r="G98" s="149"/>
      <c r="H98" s="149">
        <f t="shared" si="37"/>
        <v>196820589</v>
      </c>
      <c r="I98" s="149">
        <f t="shared" si="38"/>
        <v>25454269</v>
      </c>
      <c r="J98" s="149">
        <v>12472956</v>
      </c>
      <c r="K98" s="149">
        <v>0</v>
      </c>
      <c r="L98" s="149">
        <v>0</v>
      </c>
      <c r="M98" s="149">
        <v>12969372</v>
      </c>
      <c r="N98" s="149">
        <v>11941</v>
      </c>
      <c r="O98" s="149">
        <v>0</v>
      </c>
      <c r="P98" s="149">
        <v>0</v>
      </c>
      <c r="Q98" s="149">
        <v>0</v>
      </c>
      <c r="R98" s="151">
        <v>171366320</v>
      </c>
      <c r="S98" s="151">
        <f t="shared" si="39"/>
        <v>184347633</v>
      </c>
      <c r="T98" s="152">
        <f t="shared" si="40"/>
        <v>49.00143076196767</v>
      </c>
      <c r="U98" s="180">
        <v>11183768</v>
      </c>
      <c r="V98" s="180"/>
      <c r="W98" s="89"/>
      <c r="X98" s="89"/>
      <c r="Y98" s="89"/>
      <c r="Z98" s="92"/>
      <c r="AA98" s="92"/>
      <c r="AB98" s="92"/>
    </row>
    <row r="99" spans="1:28" s="91" customFormat="1" ht="18" customHeight="1">
      <c r="A99" s="149" t="s">
        <v>28</v>
      </c>
      <c r="B99" s="113" t="s">
        <v>179</v>
      </c>
      <c r="C99" s="149">
        <f t="shared" si="36"/>
        <v>55280153</v>
      </c>
      <c r="D99" s="149">
        <v>34462010</v>
      </c>
      <c r="E99" s="149">
        <v>20818143</v>
      </c>
      <c r="F99" s="149">
        <v>15752392</v>
      </c>
      <c r="G99" s="149"/>
      <c r="H99" s="149">
        <f t="shared" si="37"/>
        <v>39527761</v>
      </c>
      <c r="I99" s="149">
        <f t="shared" si="38"/>
        <v>28499864</v>
      </c>
      <c r="J99" s="149">
        <v>1408297</v>
      </c>
      <c r="K99" s="149">
        <v>46415</v>
      </c>
      <c r="L99" s="149">
        <v>0</v>
      </c>
      <c r="M99" s="149">
        <v>24955440</v>
      </c>
      <c r="N99" s="149">
        <v>2089712</v>
      </c>
      <c r="O99" s="149">
        <v>0</v>
      </c>
      <c r="P99" s="149">
        <v>0</v>
      </c>
      <c r="Q99" s="149">
        <v>0</v>
      </c>
      <c r="R99" s="151">
        <v>11027897</v>
      </c>
      <c r="S99" s="151">
        <f t="shared" si="39"/>
        <v>38073049</v>
      </c>
      <c r="T99" s="152">
        <f t="shared" si="40"/>
        <v>5.104276988830543</v>
      </c>
      <c r="U99" s="180">
        <v>10649461</v>
      </c>
      <c r="V99" s="180"/>
      <c r="W99" s="89"/>
      <c r="X99" s="89"/>
      <c r="Y99" s="89"/>
      <c r="Z99" s="92"/>
      <c r="AA99" s="92"/>
      <c r="AB99" s="92"/>
    </row>
    <row r="100" spans="1:28" s="91" customFormat="1" ht="18" customHeight="1">
      <c r="A100" s="149" t="s">
        <v>39</v>
      </c>
      <c r="B100" s="113" t="s">
        <v>153</v>
      </c>
      <c r="C100" s="149">
        <f t="shared" si="36"/>
        <v>11846505</v>
      </c>
      <c r="D100" s="149">
        <v>9250792</v>
      </c>
      <c r="E100" s="149">
        <v>2595713</v>
      </c>
      <c r="F100" s="149">
        <v>636538</v>
      </c>
      <c r="G100" s="149"/>
      <c r="H100" s="149">
        <f t="shared" si="37"/>
        <v>11209967</v>
      </c>
      <c r="I100" s="149">
        <f t="shared" si="38"/>
        <v>3447412</v>
      </c>
      <c r="J100" s="149">
        <v>1256468</v>
      </c>
      <c r="K100" s="149">
        <v>1890</v>
      </c>
      <c r="L100" s="149">
        <v>0</v>
      </c>
      <c r="M100" s="149">
        <v>2189054</v>
      </c>
      <c r="N100" s="149">
        <v>0</v>
      </c>
      <c r="O100" s="149">
        <v>0</v>
      </c>
      <c r="P100" s="149">
        <v>0</v>
      </c>
      <c r="Q100" s="149">
        <v>0</v>
      </c>
      <c r="R100" s="151">
        <v>7762555</v>
      </c>
      <c r="S100" s="151">
        <f t="shared" si="39"/>
        <v>9951609</v>
      </c>
      <c r="T100" s="152">
        <f t="shared" si="40"/>
        <v>36.501526362384304</v>
      </c>
      <c r="U100" s="180">
        <v>4208774</v>
      </c>
      <c r="V100" s="180"/>
      <c r="W100" s="89"/>
      <c r="X100" s="89"/>
      <c r="Y100" s="89"/>
      <c r="Z100" s="92"/>
      <c r="AA100" s="92"/>
      <c r="AB100" s="92"/>
    </row>
    <row r="101" spans="1:28" s="91" customFormat="1" ht="18" customHeight="1">
      <c r="A101" s="149">
        <v>5</v>
      </c>
      <c r="B101" s="113" t="s">
        <v>154</v>
      </c>
      <c r="C101" s="149">
        <f t="shared" si="36"/>
        <v>51049206</v>
      </c>
      <c r="D101" s="149">
        <v>43628890</v>
      </c>
      <c r="E101" s="149">
        <v>7420316</v>
      </c>
      <c r="F101" s="149">
        <v>12146</v>
      </c>
      <c r="G101" s="149"/>
      <c r="H101" s="149">
        <f>SUM(J101:R101)</f>
        <v>51037060</v>
      </c>
      <c r="I101" s="149">
        <f>SUM(J101:Q101)</f>
        <v>11538744</v>
      </c>
      <c r="J101" s="149">
        <v>2236758</v>
      </c>
      <c r="K101" s="149">
        <v>6095</v>
      </c>
      <c r="L101" s="149">
        <v>0</v>
      </c>
      <c r="M101" s="149">
        <v>9005136</v>
      </c>
      <c r="N101" s="149">
        <v>0</v>
      </c>
      <c r="O101" s="149">
        <v>290755</v>
      </c>
      <c r="P101" s="149">
        <v>0</v>
      </c>
      <c r="Q101" s="149">
        <v>0</v>
      </c>
      <c r="R101" s="151">
        <v>39498316</v>
      </c>
      <c r="S101" s="151">
        <f>SUM(M101:R101)</f>
        <v>48794207</v>
      </c>
      <c r="T101" s="152">
        <f>(K101+L101+J101)/I101*100</f>
        <v>19.43758350128922</v>
      </c>
      <c r="U101" s="180">
        <v>3504851</v>
      </c>
      <c r="V101" s="180"/>
      <c r="W101" s="89"/>
      <c r="X101" s="89"/>
      <c r="Y101" s="89"/>
      <c r="Z101" s="92"/>
      <c r="AA101" s="92"/>
      <c r="AB101" s="92"/>
    </row>
    <row r="102" spans="1:28" s="91" customFormat="1" ht="18" customHeight="1">
      <c r="A102" s="149">
        <v>6</v>
      </c>
      <c r="B102" s="113" t="s">
        <v>145</v>
      </c>
      <c r="C102" s="149">
        <f>SUM(D102:E102)</f>
        <v>23215761</v>
      </c>
      <c r="D102" s="149">
        <v>18667944</v>
      </c>
      <c r="E102" s="149">
        <v>4547817</v>
      </c>
      <c r="F102" s="149">
        <v>0</v>
      </c>
      <c r="G102" s="149"/>
      <c r="H102" s="149">
        <f>SUM(J102:R102)</f>
        <v>23215761</v>
      </c>
      <c r="I102" s="149">
        <f>SUM(J102:Q102)</f>
        <v>14167850</v>
      </c>
      <c r="J102" s="149">
        <v>1260853</v>
      </c>
      <c r="K102" s="149">
        <v>112500</v>
      </c>
      <c r="L102" s="149">
        <v>0</v>
      </c>
      <c r="M102" s="149">
        <v>12208746</v>
      </c>
      <c r="N102" s="149">
        <v>585751</v>
      </c>
      <c r="O102" s="149">
        <v>0</v>
      </c>
      <c r="P102" s="149">
        <v>0</v>
      </c>
      <c r="Q102" s="149">
        <v>0</v>
      </c>
      <c r="R102" s="151">
        <v>9047911</v>
      </c>
      <c r="S102" s="151">
        <f>SUM(M102:R102)</f>
        <v>21842408</v>
      </c>
      <c r="T102" s="152">
        <f>(K102+L102+J102)/I102*100</f>
        <v>9.693446782680505</v>
      </c>
      <c r="U102" s="180"/>
      <c r="V102" s="180"/>
      <c r="W102" s="89"/>
      <c r="X102" s="89"/>
      <c r="Y102" s="89"/>
      <c r="Z102" s="92"/>
      <c r="AA102" s="92"/>
      <c r="AB102" s="92"/>
    </row>
    <row r="103" spans="1:28" s="91" customFormat="1" ht="18" customHeight="1">
      <c r="A103" s="149"/>
      <c r="B103" s="113"/>
      <c r="C103" s="149">
        <f t="shared" si="36"/>
        <v>0</v>
      </c>
      <c r="D103" s="149"/>
      <c r="E103" s="149"/>
      <c r="F103" s="149"/>
      <c r="G103" s="149"/>
      <c r="H103" s="149">
        <f t="shared" si="37"/>
        <v>0</v>
      </c>
      <c r="I103" s="149">
        <f t="shared" si="38"/>
        <v>0</v>
      </c>
      <c r="J103" s="149"/>
      <c r="K103" s="149"/>
      <c r="L103" s="149"/>
      <c r="M103" s="149"/>
      <c r="N103" s="149"/>
      <c r="O103" s="149"/>
      <c r="P103" s="149"/>
      <c r="Q103" s="149"/>
      <c r="R103" s="151"/>
      <c r="S103" s="151">
        <f t="shared" si="39"/>
        <v>0</v>
      </c>
      <c r="T103" s="152"/>
      <c r="U103" s="180"/>
      <c r="V103" s="180"/>
      <c r="W103" s="89"/>
      <c r="X103" s="89"/>
      <c r="Y103" s="89"/>
      <c r="Z103" s="92"/>
      <c r="AA103" s="92"/>
      <c r="AB103" s="92"/>
    </row>
    <row r="104" spans="1:28" s="170" customFormat="1" ht="18" customHeight="1">
      <c r="A104" s="140" t="s">
        <v>108</v>
      </c>
      <c r="B104" s="171" t="s">
        <v>109</v>
      </c>
      <c r="C104" s="140">
        <f>SUM(C105:C112)</f>
        <v>187324840</v>
      </c>
      <c r="D104" s="140">
        <f>SUM(D105:D112)</f>
        <v>144690324</v>
      </c>
      <c r="E104" s="140">
        <f>SUM(E105:E112)</f>
        <v>42634516</v>
      </c>
      <c r="F104" s="140">
        <f>SUM(F105:F112)</f>
        <v>589307</v>
      </c>
      <c r="G104" s="140">
        <f>SUM(G105:G112)</f>
        <v>0</v>
      </c>
      <c r="H104" s="140">
        <f t="shared" si="37"/>
        <v>186735533</v>
      </c>
      <c r="I104" s="140">
        <f t="shared" si="38"/>
        <v>84586730</v>
      </c>
      <c r="J104" s="140">
        <f aca="true" t="shared" si="41" ref="J104:R104">SUM(J105:J112)</f>
        <v>6285540</v>
      </c>
      <c r="K104" s="140">
        <f t="shared" si="41"/>
        <v>343522</v>
      </c>
      <c r="L104" s="140">
        <f t="shared" si="41"/>
        <v>0</v>
      </c>
      <c r="M104" s="140">
        <f t="shared" si="41"/>
        <v>76083400</v>
      </c>
      <c r="N104" s="140">
        <f t="shared" si="41"/>
        <v>1874268</v>
      </c>
      <c r="O104" s="140">
        <f t="shared" si="41"/>
        <v>0</v>
      </c>
      <c r="P104" s="140">
        <f t="shared" si="41"/>
        <v>0</v>
      </c>
      <c r="Q104" s="140">
        <f t="shared" si="41"/>
        <v>0</v>
      </c>
      <c r="R104" s="140">
        <f t="shared" si="41"/>
        <v>102148803</v>
      </c>
      <c r="S104" s="167">
        <f t="shared" si="39"/>
        <v>180106471</v>
      </c>
      <c r="T104" s="168">
        <f t="shared" si="40"/>
        <v>7.836999964415223</v>
      </c>
      <c r="U104" s="178">
        <f>SUM(U105:U112)</f>
        <v>7607218</v>
      </c>
      <c r="V104" s="178">
        <f>SUM(V105:V112)</f>
        <v>0</v>
      </c>
      <c r="W104" s="89"/>
      <c r="X104" s="89"/>
      <c r="Y104" s="89"/>
      <c r="Z104" s="169"/>
      <c r="AA104" s="169"/>
      <c r="AB104" s="169"/>
    </row>
    <row r="105" spans="1:28" s="91" customFormat="1" ht="18" customHeight="1">
      <c r="A105" s="149">
        <v>1</v>
      </c>
      <c r="B105" s="113" t="s">
        <v>121</v>
      </c>
      <c r="C105" s="149">
        <f aca="true" t="shared" si="42" ref="C105:C112">SUM(D105:E105)</f>
        <v>0</v>
      </c>
      <c r="D105" s="149">
        <v>0</v>
      </c>
      <c r="E105" s="149"/>
      <c r="F105" s="149"/>
      <c r="G105" s="149"/>
      <c r="H105" s="149">
        <f t="shared" si="37"/>
        <v>0</v>
      </c>
      <c r="I105" s="149">
        <f t="shared" si="38"/>
        <v>0</v>
      </c>
      <c r="J105" s="149">
        <v>0</v>
      </c>
      <c r="K105" s="149"/>
      <c r="L105" s="149"/>
      <c r="M105" s="149">
        <v>0</v>
      </c>
      <c r="N105" s="149"/>
      <c r="O105" s="149"/>
      <c r="P105" s="149"/>
      <c r="Q105" s="149"/>
      <c r="R105" s="151">
        <v>0</v>
      </c>
      <c r="S105" s="151">
        <f t="shared" si="39"/>
        <v>0</v>
      </c>
      <c r="T105" s="152" t="e">
        <f t="shared" si="40"/>
        <v>#DIV/0!</v>
      </c>
      <c r="U105" s="180"/>
      <c r="V105" s="180"/>
      <c r="W105" s="89"/>
      <c r="X105" s="89"/>
      <c r="Y105" s="89"/>
      <c r="Z105" s="92"/>
      <c r="AA105" s="92"/>
      <c r="AB105" s="92"/>
    </row>
    <row r="106" spans="1:28" s="91" customFormat="1" ht="18" customHeight="1">
      <c r="A106" s="149">
        <v>2</v>
      </c>
      <c r="B106" s="113" t="s">
        <v>171</v>
      </c>
      <c r="C106" s="149">
        <f t="shared" si="42"/>
        <v>16457355</v>
      </c>
      <c r="D106" s="149">
        <v>12317980</v>
      </c>
      <c r="E106" s="149">
        <v>4139375</v>
      </c>
      <c r="F106" s="149">
        <v>200805</v>
      </c>
      <c r="G106" s="149"/>
      <c r="H106" s="149">
        <f t="shared" si="37"/>
        <v>16256550</v>
      </c>
      <c r="I106" s="149">
        <f t="shared" si="38"/>
        <v>7941721</v>
      </c>
      <c r="J106" s="149">
        <v>837383</v>
      </c>
      <c r="K106" s="149">
        <v>108042</v>
      </c>
      <c r="L106" s="149"/>
      <c r="M106" s="149">
        <v>5832632</v>
      </c>
      <c r="N106" s="149">
        <v>1163664</v>
      </c>
      <c r="O106" s="149"/>
      <c r="P106" s="149"/>
      <c r="Q106" s="149"/>
      <c r="R106" s="151">
        <v>8314829</v>
      </c>
      <c r="S106" s="151">
        <f t="shared" si="39"/>
        <v>15311125</v>
      </c>
      <c r="T106" s="152">
        <f t="shared" si="40"/>
        <v>11.904535553439866</v>
      </c>
      <c r="U106" s="180"/>
      <c r="V106" s="180"/>
      <c r="W106" s="89"/>
      <c r="X106" s="89"/>
      <c r="Y106" s="89"/>
      <c r="Z106" s="92"/>
      <c r="AA106" s="92"/>
      <c r="AB106" s="92"/>
    </row>
    <row r="107" spans="1:28" s="91" customFormat="1" ht="18" customHeight="1">
      <c r="A107" s="149">
        <v>3</v>
      </c>
      <c r="B107" s="113" t="s">
        <v>115</v>
      </c>
      <c r="C107" s="149">
        <f t="shared" si="42"/>
        <v>26856251</v>
      </c>
      <c r="D107" s="149">
        <v>22717965</v>
      </c>
      <c r="E107" s="149">
        <v>4138286</v>
      </c>
      <c r="F107" s="149">
        <v>1472</v>
      </c>
      <c r="G107" s="149"/>
      <c r="H107" s="149">
        <f t="shared" si="37"/>
        <v>26854779</v>
      </c>
      <c r="I107" s="149">
        <f t="shared" si="38"/>
        <v>13817256</v>
      </c>
      <c r="J107" s="149">
        <v>2281446</v>
      </c>
      <c r="K107" s="149">
        <v>50347</v>
      </c>
      <c r="L107" s="149"/>
      <c r="M107" s="149">
        <v>11485463</v>
      </c>
      <c r="N107" s="149"/>
      <c r="O107" s="149"/>
      <c r="P107" s="149"/>
      <c r="Q107" s="149"/>
      <c r="R107" s="151">
        <v>13037523</v>
      </c>
      <c r="S107" s="151">
        <f t="shared" si="39"/>
        <v>24522986</v>
      </c>
      <c r="T107" s="152">
        <f t="shared" si="40"/>
        <v>16.875948451704158</v>
      </c>
      <c r="U107" s="180">
        <v>4700000</v>
      </c>
      <c r="V107" s="180"/>
      <c r="W107" s="89"/>
      <c r="X107" s="89"/>
      <c r="Y107" s="89"/>
      <c r="Z107" s="92"/>
      <c r="AA107" s="92"/>
      <c r="AB107" s="92"/>
    </row>
    <row r="108" spans="1:28" s="91" customFormat="1" ht="18" customHeight="1">
      <c r="A108" s="149">
        <v>4</v>
      </c>
      <c r="B108" s="113" t="s">
        <v>122</v>
      </c>
      <c r="C108" s="149">
        <f t="shared" si="42"/>
        <v>20278640</v>
      </c>
      <c r="D108" s="149">
        <v>16067936</v>
      </c>
      <c r="E108" s="149">
        <v>4210704</v>
      </c>
      <c r="F108" s="149"/>
      <c r="G108" s="149"/>
      <c r="H108" s="149">
        <f t="shared" si="37"/>
        <v>20278640</v>
      </c>
      <c r="I108" s="149">
        <f t="shared" si="38"/>
        <v>15352378</v>
      </c>
      <c r="J108" s="149">
        <v>350519</v>
      </c>
      <c r="K108" s="149">
        <v>9132</v>
      </c>
      <c r="L108" s="149"/>
      <c r="M108" s="149">
        <v>14992727</v>
      </c>
      <c r="N108" s="149"/>
      <c r="O108" s="149"/>
      <c r="P108" s="149"/>
      <c r="Q108" s="149"/>
      <c r="R108" s="151">
        <v>4926262</v>
      </c>
      <c r="S108" s="151">
        <f t="shared" si="39"/>
        <v>19918989</v>
      </c>
      <c r="T108" s="152">
        <f t="shared" si="40"/>
        <v>2.3426403388452264</v>
      </c>
      <c r="U108" s="180">
        <v>926457</v>
      </c>
      <c r="V108" s="180"/>
      <c r="W108" s="89"/>
      <c r="X108" s="89"/>
      <c r="Y108" s="89"/>
      <c r="Z108" s="92"/>
      <c r="AA108" s="92"/>
      <c r="AB108" s="92"/>
    </row>
    <row r="109" spans="1:28" s="91" customFormat="1" ht="18" customHeight="1">
      <c r="A109" s="149">
        <v>5</v>
      </c>
      <c r="B109" s="113" t="s">
        <v>123</v>
      </c>
      <c r="C109" s="149">
        <f t="shared" si="42"/>
        <v>17354438</v>
      </c>
      <c r="D109" s="149">
        <v>11898782</v>
      </c>
      <c r="E109" s="149">
        <v>5455656</v>
      </c>
      <c r="F109" s="149"/>
      <c r="G109" s="149"/>
      <c r="H109" s="149">
        <f t="shared" si="37"/>
        <v>17354438</v>
      </c>
      <c r="I109" s="149">
        <f t="shared" si="38"/>
        <v>11606967</v>
      </c>
      <c r="J109" s="149">
        <v>666918</v>
      </c>
      <c r="K109" s="149">
        <v>165001</v>
      </c>
      <c r="L109" s="149"/>
      <c r="M109" s="149">
        <v>10775048</v>
      </c>
      <c r="N109" s="149"/>
      <c r="O109" s="149"/>
      <c r="P109" s="149"/>
      <c r="Q109" s="149"/>
      <c r="R109" s="151">
        <v>5747471</v>
      </c>
      <c r="S109" s="151">
        <f t="shared" si="39"/>
        <v>16522519</v>
      </c>
      <c r="T109" s="152">
        <f t="shared" si="40"/>
        <v>7.167410745632343</v>
      </c>
      <c r="U109" s="180">
        <v>1184578</v>
      </c>
      <c r="V109" s="180"/>
      <c r="W109" s="89"/>
      <c r="X109" s="89"/>
      <c r="Y109" s="89"/>
      <c r="Z109" s="92"/>
      <c r="AA109" s="92"/>
      <c r="AB109" s="92"/>
    </row>
    <row r="110" spans="1:28" s="91" customFormat="1" ht="18" customHeight="1">
      <c r="A110" s="149">
        <v>6</v>
      </c>
      <c r="B110" s="113" t="s">
        <v>135</v>
      </c>
      <c r="C110" s="149">
        <f t="shared" si="42"/>
        <v>85777083</v>
      </c>
      <c r="D110" s="149">
        <v>62186059</v>
      </c>
      <c r="E110" s="149">
        <v>23591024</v>
      </c>
      <c r="F110" s="149">
        <v>387030</v>
      </c>
      <c r="G110" s="149"/>
      <c r="H110" s="149">
        <f t="shared" si="37"/>
        <v>85390053</v>
      </c>
      <c r="I110" s="149">
        <f t="shared" si="38"/>
        <v>30727959</v>
      </c>
      <c r="J110" s="149">
        <v>610268</v>
      </c>
      <c r="K110" s="149">
        <v>0</v>
      </c>
      <c r="L110" s="149"/>
      <c r="M110" s="149">
        <v>30117691</v>
      </c>
      <c r="N110" s="149"/>
      <c r="O110" s="149"/>
      <c r="P110" s="149"/>
      <c r="Q110" s="149"/>
      <c r="R110" s="151">
        <v>54662094</v>
      </c>
      <c r="S110" s="151">
        <f t="shared" si="39"/>
        <v>84779785</v>
      </c>
      <c r="T110" s="152">
        <f t="shared" si="40"/>
        <v>1.9860349332020393</v>
      </c>
      <c r="U110" s="180"/>
      <c r="V110" s="180"/>
      <c r="W110" s="89"/>
      <c r="X110" s="89"/>
      <c r="Y110" s="89"/>
      <c r="Z110" s="92"/>
      <c r="AA110" s="92"/>
      <c r="AB110" s="92"/>
    </row>
    <row r="111" spans="1:28" s="91" customFormat="1" ht="18" customHeight="1">
      <c r="A111" s="149">
        <v>7</v>
      </c>
      <c r="B111" s="113" t="s">
        <v>120</v>
      </c>
      <c r="C111" s="149">
        <f t="shared" si="42"/>
        <v>20601073</v>
      </c>
      <c r="D111" s="149">
        <v>19501602</v>
      </c>
      <c r="E111" s="149">
        <v>1099471</v>
      </c>
      <c r="F111" s="149"/>
      <c r="G111" s="149"/>
      <c r="H111" s="149">
        <f t="shared" si="37"/>
        <v>20601073</v>
      </c>
      <c r="I111" s="149">
        <f t="shared" si="38"/>
        <v>5140449</v>
      </c>
      <c r="J111" s="149">
        <v>1539006</v>
      </c>
      <c r="K111" s="149">
        <v>11000</v>
      </c>
      <c r="L111" s="149"/>
      <c r="M111" s="149">
        <v>2879839</v>
      </c>
      <c r="N111" s="149">
        <v>710604</v>
      </c>
      <c r="O111" s="149"/>
      <c r="P111" s="149"/>
      <c r="Q111" s="149"/>
      <c r="R111" s="151">
        <v>15460624</v>
      </c>
      <c r="S111" s="151">
        <f t="shared" si="39"/>
        <v>19051067</v>
      </c>
      <c r="T111" s="152">
        <f t="shared" si="40"/>
        <v>30.153124756222656</v>
      </c>
      <c r="U111" s="180">
        <v>796183</v>
      </c>
      <c r="V111" s="180"/>
      <c r="W111" s="89"/>
      <c r="X111" s="89"/>
      <c r="Y111" s="89"/>
      <c r="Z111" s="92"/>
      <c r="AA111" s="92"/>
      <c r="AB111" s="92"/>
    </row>
    <row r="112" spans="1:28" s="91" customFormat="1" ht="18" customHeight="1">
      <c r="A112" s="149"/>
      <c r="B112" s="113"/>
      <c r="C112" s="149">
        <f t="shared" si="42"/>
        <v>0</v>
      </c>
      <c r="D112" s="149"/>
      <c r="E112" s="149"/>
      <c r="F112" s="149"/>
      <c r="G112" s="149"/>
      <c r="H112" s="149">
        <f t="shared" si="37"/>
        <v>0</v>
      </c>
      <c r="I112" s="149">
        <f t="shared" si="38"/>
        <v>0</v>
      </c>
      <c r="J112" s="149"/>
      <c r="K112" s="149"/>
      <c r="L112" s="149"/>
      <c r="M112" s="149"/>
      <c r="N112" s="149"/>
      <c r="O112" s="149"/>
      <c r="P112" s="149"/>
      <c r="Q112" s="149"/>
      <c r="R112" s="151"/>
      <c r="S112" s="151">
        <f t="shared" si="39"/>
        <v>0</v>
      </c>
      <c r="T112" s="152"/>
      <c r="U112" s="180"/>
      <c r="V112" s="180"/>
      <c r="W112" s="89"/>
      <c r="X112" s="89"/>
      <c r="Y112" s="89"/>
      <c r="Z112" s="92"/>
      <c r="AA112" s="92"/>
      <c r="AB112" s="92"/>
    </row>
    <row r="113" spans="1:28" s="170" customFormat="1" ht="18" customHeight="1">
      <c r="A113" s="140" t="s">
        <v>110</v>
      </c>
      <c r="B113" s="171" t="s">
        <v>111</v>
      </c>
      <c r="C113" s="140">
        <f>SUM(C114:C120)</f>
        <v>253875860</v>
      </c>
      <c r="D113" s="140">
        <f>SUM(D114:D120)</f>
        <v>194395570</v>
      </c>
      <c r="E113" s="140">
        <f>SUM(E114:E120)</f>
        <v>59480290</v>
      </c>
      <c r="F113" s="140">
        <f>SUM(F114:F120)</f>
        <v>230598</v>
      </c>
      <c r="G113" s="140">
        <f>SUM(G114:G120)</f>
        <v>0</v>
      </c>
      <c r="H113" s="140">
        <f t="shared" si="37"/>
        <v>253645262</v>
      </c>
      <c r="I113" s="140">
        <f t="shared" si="38"/>
        <v>115981353</v>
      </c>
      <c r="J113" s="140">
        <f aca="true" t="shared" si="43" ref="J113:R113">SUM(J114:J120)</f>
        <v>6659688</v>
      </c>
      <c r="K113" s="140">
        <f t="shared" si="43"/>
        <v>824579</v>
      </c>
      <c r="L113" s="140">
        <f t="shared" si="43"/>
        <v>0</v>
      </c>
      <c r="M113" s="140">
        <f t="shared" si="43"/>
        <v>108196921</v>
      </c>
      <c r="N113" s="140">
        <f t="shared" si="43"/>
        <v>300001</v>
      </c>
      <c r="O113" s="140">
        <f t="shared" si="43"/>
        <v>164</v>
      </c>
      <c r="P113" s="140">
        <f t="shared" si="43"/>
        <v>0</v>
      </c>
      <c r="Q113" s="140">
        <f t="shared" si="43"/>
        <v>0</v>
      </c>
      <c r="R113" s="140">
        <f t="shared" si="43"/>
        <v>137663909</v>
      </c>
      <c r="S113" s="167">
        <f t="shared" si="39"/>
        <v>246160995</v>
      </c>
      <c r="T113" s="168">
        <f t="shared" si="40"/>
        <v>6.4529916287491496</v>
      </c>
      <c r="U113" s="178">
        <f>SUM(U114:U120)</f>
        <v>42459684</v>
      </c>
      <c r="V113" s="178">
        <f>SUM(V114:V120)</f>
        <v>300000</v>
      </c>
      <c r="W113" s="89"/>
      <c r="X113" s="89"/>
      <c r="Y113" s="89"/>
      <c r="Z113" s="169"/>
      <c r="AA113" s="169"/>
      <c r="AB113" s="169"/>
    </row>
    <row r="114" spans="1:28" s="91" customFormat="1" ht="18" customHeight="1">
      <c r="A114" s="149">
        <v>1</v>
      </c>
      <c r="B114" s="113" t="s">
        <v>118</v>
      </c>
      <c r="C114" s="149">
        <f aca="true" t="shared" si="44" ref="C114:C120">SUM(D114:E114)</f>
        <v>88370102</v>
      </c>
      <c r="D114" s="149">
        <v>75183406</v>
      </c>
      <c r="E114" s="149">
        <v>13186696</v>
      </c>
      <c r="F114" s="149">
        <v>0</v>
      </c>
      <c r="G114" s="149"/>
      <c r="H114" s="149">
        <f t="shared" si="37"/>
        <v>88370102</v>
      </c>
      <c r="I114" s="149">
        <f t="shared" si="38"/>
        <v>40659555</v>
      </c>
      <c r="J114" s="149">
        <v>1058916</v>
      </c>
      <c r="K114" s="149">
        <v>0</v>
      </c>
      <c r="L114" s="149">
        <v>0</v>
      </c>
      <c r="M114" s="149">
        <v>39600639</v>
      </c>
      <c r="N114" s="149">
        <v>0</v>
      </c>
      <c r="O114" s="149">
        <v>0</v>
      </c>
      <c r="P114" s="149">
        <v>0</v>
      </c>
      <c r="Q114" s="149">
        <v>0</v>
      </c>
      <c r="R114" s="151">
        <v>47710547</v>
      </c>
      <c r="S114" s="151">
        <f t="shared" si="39"/>
        <v>87311186</v>
      </c>
      <c r="T114" s="152">
        <f t="shared" si="40"/>
        <v>2.604347243839732</v>
      </c>
      <c r="U114" s="180">
        <v>3319139</v>
      </c>
      <c r="V114" s="180"/>
      <c r="W114" s="89"/>
      <c r="X114" s="89"/>
      <c r="Y114" s="89"/>
      <c r="Z114" s="92"/>
      <c r="AA114" s="92"/>
      <c r="AB114" s="92"/>
    </row>
    <row r="115" spans="1:28" s="91" customFormat="1" ht="18" customHeight="1">
      <c r="A115" s="149">
        <v>2</v>
      </c>
      <c r="B115" s="113" t="s">
        <v>169</v>
      </c>
      <c r="C115" s="149">
        <f>SUM(D115:E115)</f>
        <v>727178</v>
      </c>
      <c r="D115" s="149">
        <v>724178</v>
      </c>
      <c r="E115" s="149">
        <v>3000</v>
      </c>
      <c r="F115" s="149">
        <v>0</v>
      </c>
      <c r="G115" s="149"/>
      <c r="H115" s="149">
        <f>SUM(J115:R115)</f>
        <v>727178</v>
      </c>
      <c r="I115" s="149">
        <f>SUM(J115:Q115)</f>
        <v>727178</v>
      </c>
      <c r="J115" s="149">
        <v>3000</v>
      </c>
      <c r="K115" s="149">
        <v>0</v>
      </c>
      <c r="L115" s="149">
        <v>0</v>
      </c>
      <c r="M115" s="149">
        <v>724178</v>
      </c>
      <c r="N115" s="149">
        <v>0</v>
      </c>
      <c r="O115" s="149">
        <v>0</v>
      </c>
      <c r="P115" s="149">
        <v>0</v>
      </c>
      <c r="Q115" s="149">
        <v>0</v>
      </c>
      <c r="R115" s="151">
        <v>0</v>
      </c>
      <c r="S115" s="151">
        <f>SUM(M115:R115)</f>
        <v>724178</v>
      </c>
      <c r="T115" s="152">
        <f>(K115+L115+J115)/I115*100</f>
        <v>0.4125537351239999</v>
      </c>
      <c r="U115" s="180"/>
      <c r="V115" s="180"/>
      <c r="W115" s="89"/>
      <c r="X115" s="89"/>
      <c r="Y115" s="89"/>
      <c r="Z115" s="92"/>
      <c r="AA115" s="92"/>
      <c r="AB115" s="92"/>
    </row>
    <row r="116" spans="1:28" s="91" customFormat="1" ht="18" customHeight="1">
      <c r="A116" s="149">
        <v>3</v>
      </c>
      <c r="B116" s="113" t="s">
        <v>180</v>
      </c>
      <c r="C116" s="149">
        <f t="shared" si="44"/>
        <v>53370600</v>
      </c>
      <c r="D116" s="149">
        <v>23028416</v>
      </c>
      <c r="E116" s="149">
        <v>30342184</v>
      </c>
      <c r="F116" s="149">
        <v>113775</v>
      </c>
      <c r="G116" s="149"/>
      <c r="H116" s="149">
        <f t="shared" si="37"/>
        <v>53256825</v>
      </c>
      <c r="I116" s="149">
        <f t="shared" si="38"/>
        <v>35893134</v>
      </c>
      <c r="J116" s="149">
        <v>703221</v>
      </c>
      <c r="K116" s="149">
        <v>167472</v>
      </c>
      <c r="L116" s="149">
        <v>0</v>
      </c>
      <c r="M116" s="149">
        <v>35022441</v>
      </c>
      <c r="N116" s="149">
        <v>0</v>
      </c>
      <c r="O116" s="149">
        <v>0</v>
      </c>
      <c r="P116" s="149">
        <v>0</v>
      </c>
      <c r="Q116" s="149">
        <v>0</v>
      </c>
      <c r="R116" s="151">
        <v>17363691</v>
      </c>
      <c r="S116" s="151">
        <f t="shared" si="39"/>
        <v>52386132</v>
      </c>
      <c r="T116" s="152">
        <f t="shared" si="40"/>
        <v>2.4257926320950407</v>
      </c>
      <c r="U116" s="180">
        <v>11726116</v>
      </c>
      <c r="V116" s="180"/>
      <c r="W116" s="89"/>
      <c r="X116" s="89"/>
      <c r="Y116" s="89"/>
      <c r="Z116" s="92"/>
      <c r="AA116" s="92"/>
      <c r="AB116" s="92"/>
    </row>
    <row r="117" spans="1:28" s="91" customFormat="1" ht="18" customHeight="1">
      <c r="A117" s="149">
        <v>4</v>
      </c>
      <c r="B117" s="113" t="s">
        <v>124</v>
      </c>
      <c r="C117" s="149">
        <f t="shared" si="44"/>
        <v>22765085</v>
      </c>
      <c r="D117" s="149">
        <v>15315842</v>
      </c>
      <c r="E117" s="149">
        <v>7449243</v>
      </c>
      <c r="F117" s="149">
        <v>116823</v>
      </c>
      <c r="G117" s="149"/>
      <c r="H117" s="149">
        <f t="shared" si="37"/>
        <v>22648262</v>
      </c>
      <c r="I117" s="149">
        <f t="shared" si="38"/>
        <v>13896847</v>
      </c>
      <c r="J117" s="149">
        <v>2036221</v>
      </c>
      <c r="K117" s="149">
        <v>1000</v>
      </c>
      <c r="L117" s="149">
        <v>0</v>
      </c>
      <c r="M117" s="149">
        <v>11859461</v>
      </c>
      <c r="N117" s="149">
        <v>1</v>
      </c>
      <c r="O117" s="149">
        <v>164</v>
      </c>
      <c r="P117" s="149">
        <v>0</v>
      </c>
      <c r="Q117" s="149">
        <v>0</v>
      </c>
      <c r="R117" s="151">
        <v>8751415</v>
      </c>
      <c r="S117" s="151">
        <f t="shared" si="39"/>
        <v>20611041</v>
      </c>
      <c r="T117" s="152">
        <f t="shared" si="40"/>
        <v>14.659591488630477</v>
      </c>
      <c r="U117" s="180">
        <v>8541624</v>
      </c>
      <c r="V117" s="180"/>
      <c r="W117" s="89"/>
      <c r="X117" s="89"/>
      <c r="Y117" s="89"/>
      <c r="Z117" s="92"/>
      <c r="AA117" s="92"/>
      <c r="AB117" s="92"/>
    </row>
    <row r="118" spans="1:28" s="91" customFormat="1" ht="18" customHeight="1">
      <c r="A118" s="149">
        <v>5</v>
      </c>
      <c r="B118" s="113" t="s">
        <v>117</v>
      </c>
      <c r="C118" s="149">
        <f t="shared" si="44"/>
        <v>60763223</v>
      </c>
      <c r="D118" s="149">
        <v>54063049</v>
      </c>
      <c r="E118" s="149">
        <v>6700174</v>
      </c>
      <c r="F118" s="149">
        <v>0</v>
      </c>
      <c r="G118" s="149"/>
      <c r="H118" s="149">
        <f t="shared" si="37"/>
        <v>60763223</v>
      </c>
      <c r="I118" s="149">
        <f t="shared" si="38"/>
        <v>17504479</v>
      </c>
      <c r="J118" s="149">
        <v>2622620</v>
      </c>
      <c r="K118" s="149">
        <v>646000</v>
      </c>
      <c r="L118" s="149">
        <v>0</v>
      </c>
      <c r="M118" s="149">
        <v>13935859</v>
      </c>
      <c r="N118" s="149">
        <v>300000</v>
      </c>
      <c r="O118" s="149">
        <v>0</v>
      </c>
      <c r="P118" s="149">
        <v>0</v>
      </c>
      <c r="Q118" s="149">
        <v>0</v>
      </c>
      <c r="R118" s="151">
        <v>43258744</v>
      </c>
      <c r="S118" s="151">
        <f t="shared" si="39"/>
        <v>57494603</v>
      </c>
      <c r="T118" s="152">
        <f t="shared" si="40"/>
        <v>18.67304933782948</v>
      </c>
      <c r="U118" s="180">
        <v>7913715</v>
      </c>
      <c r="V118" s="180">
        <v>300000</v>
      </c>
      <c r="W118" s="89"/>
      <c r="X118" s="89"/>
      <c r="Y118" s="89"/>
      <c r="Z118" s="92"/>
      <c r="AA118" s="92"/>
      <c r="AB118" s="92"/>
    </row>
    <row r="119" spans="1:28" s="91" customFormat="1" ht="18" customHeight="1">
      <c r="A119" s="149">
        <v>6</v>
      </c>
      <c r="B119" s="113" t="s">
        <v>132</v>
      </c>
      <c r="C119" s="149">
        <f>SUM(D119:E119)</f>
        <v>27879672</v>
      </c>
      <c r="D119" s="149">
        <v>26080679</v>
      </c>
      <c r="E119" s="149">
        <v>1798993</v>
      </c>
      <c r="F119" s="149">
        <v>0</v>
      </c>
      <c r="G119" s="149"/>
      <c r="H119" s="149">
        <f>SUM(J119:R119)</f>
        <v>27879672</v>
      </c>
      <c r="I119" s="149">
        <f>SUM(J119:Q119)</f>
        <v>7300160</v>
      </c>
      <c r="J119" s="149">
        <v>235710</v>
      </c>
      <c r="K119" s="149">
        <v>10107</v>
      </c>
      <c r="L119" s="149">
        <v>0</v>
      </c>
      <c r="M119" s="149">
        <v>7054343</v>
      </c>
      <c r="N119" s="149">
        <v>0</v>
      </c>
      <c r="O119" s="149">
        <v>0</v>
      </c>
      <c r="P119" s="149">
        <v>0</v>
      </c>
      <c r="Q119" s="149">
        <v>0</v>
      </c>
      <c r="R119" s="151">
        <v>20579512</v>
      </c>
      <c r="S119" s="151">
        <f>SUM(M119:R119)</f>
        <v>27633855</v>
      </c>
      <c r="T119" s="152">
        <f>(K119+L119+J119)/I119*100</f>
        <v>3.367282360934555</v>
      </c>
      <c r="U119" s="180">
        <v>10959090</v>
      </c>
      <c r="V119" s="180"/>
      <c r="W119" s="89"/>
      <c r="X119" s="89"/>
      <c r="Y119" s="89"/>
      <c r="Z119" s="92"/>
      <c r="AA119" s="92"/>
      <c r="AB119" s="92"/>
    </row>
    <row r="120" spans="1:28" s="91" customFormat="1" ht="18" customHeight="1">
      <c r="A120" s="149" t="s">
        <v>11</v>
      </c>
      <c r="B120" s="162" t="s">
        <v>18</v>
      </c>
      <c r="C120" s="149">
        <f t="shared" si="44"/>
        <v>0</v>
      </c>
      <c r="D120" s="149"/>
      <c r="E120" s="149"/>
      <c r="F120" s="149"/>
      <c r="G120" s="149"/>
      <c r="H120" s="149">
        <f t="shared" si="37"/>
        <v>0</v>
      </c>
      <c r="I120" s="149">
        <f t="shared" si="38"/>
        <v>0</v>
      </c>
      <c r="J120" s="149"/>
      <c r="K120" s="149"/>
      <c r="L120" s="149"/>
      <c r="M120" s="149"/>
      <c r="N120" s="149"/>
      <c r="O120" s="149"/>
      <c r="P120" s="149"/>
      <c r="Q120" s="149"/>
      <c r="R120" s="151"/>
      <c r="S120" s="151">
        <f t="shared" si="39"/>
        <v>0</v>
      </c>
      <c r="T120" s="152"/>
      <c r="U120" s="180"/>
      <c r="V120" s="180"/>
      <c r="W120" s="89"/>
      <c r="X120" s="89"/>
      <c r="Y120" s="89"/>
      <c r="Z120" s="92"/>
      <c r="AA120" s="92"/>
      <c r="AB120" s="92"/>
    </row>
    <row r="121" spans="1:28" s="97" customFormat="1" ht="16.5" customHeight="1">
      <c r="A121" s="142"/>
      <c r="B121" s="43"/>
      <c r="C121" s="118"/>
      <c r="D121" s="118"/>
      <c r="E121" s="44"/>
      <c r="F121" s="45"/>
      <c r="G121" s="45"/>
      <c r="H121" s="46"/>
      <c r="I121" s="46"/>
      <c r="J121" s="45"/>
      <c r="K121" s="45"/>
      <c r="L121" s="46"/>
      <c r="M121" s="45"/>
      <c r="N121" s="45"/>
      <c r="O121" s="45"/>
      <c r="P121" s="45"/>
      <c r="Q121" s="46"/>
      <c r="R121" s="47"/>
      <c r="S121" s="119"/>
      <c r="T121" s="119"/>
      <c r="U121" s="95"/>
      <c r="V121" s="95"/>
      <c r="W121" s="95"/>
      <c r="X121" s="95"/>
      <c r="Y121" s="95"/>
      <c r="Z121" s="95"/>
      <c r="AA121" s="95"/>
      <c r="AB121" s="96"/>
    </row>
    <row r="122" spans="1:28" s="51" customFormat="1" ht="18.75" customHeight="1">
      <c r="A122" s="268" t="str">
        <f>'Mẫu BC việc theo CHV Mẫu 06'!A122:E122</f>
        <v>Đồng Tháp, ngày 03 tháng 02 năm 2020</v>
      </c>
      <c r="B122" s="268"/>
      <c r="C122" s="268"/>
      <c r="D122" s="268"/>
      <c r="E122" s="268"/>
      <c r="F122" s="268"/>
      <c r="G122" s="49"/>
      <c r="H122" s="49"/>
      <c r="I122" s="49"/>
      <c r="J122" s="49"/>
      <c r="K122" s="49"/>
      <c r="L122" s="49"/>
      <c r="M122" s="50"/>
      <c r="N122" s="274" t="str">
        <f>A122</f>
        <v>Đồng Tháp, ngày 03 tháng 02 năm 2020</v>
      </c>
      <c r="O122" s="274"/>
      <c r="P122" s="274"/>
      <c r="Q122" s="274"/>
      <c r="R122" s="274"/>
      <c r="S122" s="274"/>
      <c r="T122" s="274"/>
      <c r="U122" s="82"/>
      <c r="V122" s="82"/>
      <c r="W122" s="82"/>
      <c r="X122" s="82"/>
      <c r="Y122" s="82"/>
      <c r="Z122" s="82"/>
      <c r="AA122" s="82"/>
      <c r="AB122" s="82"/>
    </row>
    <row r="123" spans="1:28" s="54" customFormat="1" ht="19.5" customHeight="1">
      <c r="A123" s="98"/>
      <c r="B123" s="278" t="s">
        <v>3</v>
      </c>
      <c r="C123" s="278"/>
      <c r="D123" s="278"/>
      <c r="E123" s="278"/>
      <c r="F123" s="53"/>
      <c r="G123" s="53"/>
      <c r="H123" s="53"/>
      <c r="I123" s="53"/>
      <c r="J123" s="53"/>
      <c r="K123" s="53"/>
      <c r="L123" s="53"/>
      <c r="M123" s="53"/>
      <c r="N123" s="273" t="str">
        <f>'Mẫu BC việc theo CHV Mẫu 06'!N123:S123</f>
        <v>  KT. CỤC TRƯỞNG</v>
      </c>
      <c r="O123" s="273"/>
      <c r="P123" s="273"/>
      <c r="Q123" s="273"/>
      <c r="R123" s="273"/>
      <c r="S123" s="273"/>
      <c r="T123" s="273"/>
      <c r="U123" s="83"/>
      <c r="V123" s="83"/>
      <c r="W123" s="83"/>
      <c r="X123" s="83"/>
      <c r="Y123" s="83"/>
      <c r="Z123" s="83"/>
      <c r="AA123" s="83"/>
      <c r="AB123" s="83"/>
    </row>
    <row r="124" spans="1:28" s="52" customFormat="1" ht="18.75">
      <c r="A124" s="143"/>
      <c r="B124" s="270"/>
      <c r="C124" s="270"/>
      <c r="D124" s="270"/>
      <c r="E124" s="55"/>
      <c r="F124" s="55"/>
      <c r="G124" s="55"/>
      <c r="H124" s="55"/>
      <c r="I124" s="55"/>
      <c r="J124" s="55"/>
      <c r="K124" s="55"/>
      <c r="L124" s="55"/>
      <c r="M124" s="55"/>
      <c r="N124" s="271" t="s">
        <v>163</v>
      </c>
      <c r="O124" s="271"/>
      <c r="P124" s="271"/>
      <c r="Q124" s="271"/>
      <c r="R124" s="271"/>
      <c r="S124" s="271"/>
      <c r="T124" s="271"/>
      <c r="U124" s="98"/>
      <c r="V124" s="98"/>
      <c r="W124" s="98"/>
      <c r="X124" s="98"/>
      <c r="Y124" s="98"/>
      <c r="Z124" s="98"/>
      <c r="AA124" s="98"/>
      <c r="AB124" s="98"/>
    </row>
    <row r="125" spans="1:28" s="52" customFormat="1" ht="18.75">
      <c r="A125" s="143"/>
      <c r="B125" s="55"/>
      <c r="C125" s="55"/>
      <c r="D125" s="55"/>
      <c r="E125" s="55"/>
      <c r="F125" s="55"/>
      <c r="G125" s="55"/>
      <c r="H125" s="55"/>
      <c r="I125" s="55"/>
      <c r="J125" s="55"/>
      <c r="K125" s="55"/>
      <c r="L125" s="55"/>
      <c r="M125" s="55"/>
      <c r="N125" s="55"/>
      <c r="O125" s="55"/>
      <c r="P125" s="55"/>
      <c r="Q125" s="55"/>
      <c r="R125" s="55"/>
      <c r="S125" s="55"/>
      <c r="T125" s="55"/>
      <c r="U125" s="98"/>
      <c r="V125" s="98"/>
      <c r="W125" s="98"/>
      <c r="X125" s="98"/>
      <c r="Y125" s="98"/>
      <c r="Z125" s="98"/>
      <c r="AA125" s="98"/>
      <c r="AB125" s="98"/>
    </row>
    <row r="126" spans="1:28" s="52" customFormat="1" ht="18.75">
      <c r="A126" s="143"/>
      <c r="B126" s="55"/>
      <c r="C126" s="55"/>
      <c r="D126" s="55"/>
      <c r="E126" s="55"/>
      <c r="F126" s="55"/>
      <c r="G126" s="55"/>
      <c r="H126" s="55"/>
      <c r="I126" s="55"/>
      <c r="J126" s="55"/>
      <c r="K126" s="55"/>
      <c r="L126" s="55"/>
      <c r="M126" s="55"/>
      <c r="N126" s="55"/>
      <c r="O126" s="55"/>
      <c r="P126" s="55"/>
      <c r="Q126" s="55"/>
      <c r="R126" s="55"/>
      <c r="S126" s="55"/>
      <c r="T126" s="55"/>
      <c r="U126" s="98"/>
      <c r="V126" s="98"/>
      <c r="W126" s="98"/>
      <c r="X126" s="98"/>
      <c r="Y126" s="98"/>
      <c r="Z126" s="98"/>
      <c r="AA126" s="98"/>
      <c r="AB126" s="98"/>
    </row>
    <row r="127" spans="1:28" s="52" customFormat="1" ht="15.75" customHeight="1">
      <c r="A127" s="144"/>
      <c r="C127" s="56"/>
      <c r="D127" s="56"/>
      <c r="E127" s="56"/>
      <c r="F127" s="56"/>
      <c r="G127" s="56"/>
      <c r="H127" s="56"/>
      <c r="I127" s="56"/>
      <c r="J127" s="56"/>
      <c r="K127" s="56"/>
      <c r="L127" s="56"/>
      <c r="M127" s="56"/>
      <c r="N127" s="56"/>
      <c r="O127" s="56"/>
      <c r="P127" s="56"/>
      <c r="Q127" s="56"/>
      <c r="R127" s="55"/>
      <c r="S127" s="55"/>
      <c r="T127" s="55"/>
      <c r="U127" s="98"/>
      <c r="V127" s="98"/>
      <c r="W127" s="98"/>
      <c r="X127" s="98"/>
      <c r="Y127" s="98"/>
      <c r="Z127" s="98"/>
      <c r="AA127" s="98"/>
      <c r="AB127" s="98"/>
    </row>
    <row r="128" spans="1:28" s="52" customFormat="1" ht="29.25" customHeight="1">
      <c r="A128" s="270" t="str">
        <f>'Mẫu BC việc theo CHV Mẫu 06'!A134:E134</f>
        <v>Nguyễn Chí Hòa</v>
      </c>
      <c r="B128" s="270"/>
      <c r="C128" s="270"/>
      <c r="D128" s="270"/>
      <c r="E128" s="270"/>
      <c r="F128" s="56"/>
      <c r="G128" s="56"/>
      <c r="H128" s="56"/>
      <c r="I128" s="56"/>
      <c r="J128" s="56"/>
      <c r="K128" s="56"/>
      <c r="L128" s="56"/>
      <c r="M128" s="56"/>
      <c r="N128" s="270" t="str">
        <f>'Mẫu BC việc theo CHV Mẫu 06'!N134:S134</f>
        <v>Vũ Quang Hiện</v>
      </c>
      <c r="O128" s="270"/>
      <c r="P128" s="270"/>
      <c r="Q128" s="270"/>
      <c r="R128" s="270"/>
      <c r="S128" s="270"/>
      <c r="T128" s="270"/>
      <c r="U128" s="98"/>
      <c r="V128" s="98"/>
      <c r="W128" s="98"/>
      <c r="X128" s="98"/>
      <c r="Y128" s="98"/>
      <c r="Z128" s="98"/>
      <c r="AA128" s="98"/>
      <c r="AB128" s="98"/>
    </row>
    <row r="129" spans="1:28" s="52" customFormat="1" ht="18.75">
      <c r="A129" s="143"/>
      <c r="B129" s="55"/>
      <c r="C129" s="55"/>
      <c r="D129" s="55"/>
      <c r="E129" s="55"/>
      <c r="F129" s="55"/>
      <c r="G129" s="55"/>
      <c r="H129" s="55"/>
      <c r="I129" s="55"/>
      <c r="J129" s="55"/>
      <c r="K129" s="55"/>
      <c r="L129" s="55"/>
      <c r="M129" s="55"/>
      <c r="N129" s="55"/>
      <c r="O129" s="55"/>
      <c r="P129" s="55"/>
      <c r="Q129" s="55"/>
      <c r="R129" s="55"/>
      <c r="S129" s="55"/>
      <c r="T129" s="55"/>
      <c r="U129" s="98"/>
      <c r="V129" s="98"/>
      <c r="W129" s="98"/>
      <c r="X129" s="98"/>
      <c r="Y129" s="98"/>
      <c r="Z129" s="98"/>
      <c r="AA129" s="98"/>
      <c r="AB129" s="98"/>
    </row>
    <row r="130" spans="1:28" s="52" customFormat="1" ht="18.75">
      <c r="A130" s="143"/>
      <c r="B130" s="55"/>
      <c r="C130" s="55"/>
      <c r="D130" s="55"/>
      <c r="E130" s="55"/>
      <c r="F130" s="55"/>
      <c r="G130" s="55"/>
      <c r="H130" s="55"/>
      <c r="I130" s="55"/>
      <c r="J130" s="55"/>
      <c r="K130" s="55"/>
      <c r="L130" s="55"/>
      <c r="M130" s="55"/>
      <c r="N130" s="55"/>
      <c r="O130" s="55"/>
      <c r="P130" s="55"/>
      <c r="Q130" s="55"/>
      <c r="R130" s="55"/>
      <c r="S130" s="55"/>
      <c r="T130" s="55"/>
      <c r="U130" s="98"/>
      <c r="V130" s="98"/>
      <c r="W130" s="98"/>
      <c r="X130" s="98"/>
      <c r="Y130" s="98"/>
      <c r="Z130" s="98"/>
      <c r="AA130" s="98"/>
      <c r="AB130" s="98"/>
    </row>
    <row r="131" spans="1:28" s="97" customFormat="1" ht="15.75">
      <c r="A131" s="145"/>
      <c r="B131" s="48"/>
      <c r="C131" s="120"/>
      <c r="D131" s="120"/>
      <c r="E131" s="48"/>
      <c r="F131" s="48"/>
      <c r="G131" s="48"/>
      <c r="H131" s="120"/>
      <c r="I131" s="120"/>
      <c r="J131" s="48"/>
      <c r="K131" s="48"/>
      <c r="L131" s="120"/>
      <c r="M131" s="48"/>
      <c r="N131" s="48"/>
      <c r="O131" s="48"/>
      <c r="P131" s="48"/>
      <c r="Q131" s="48"/>
      <c r="R131" s="48"/>
      <c r="S131" s="120"/>
      <c r="T131" s="120"/>
      <c r="U131" s="95"/>
      <c r="V131" s="95"/>
      <c r="W131" s="95"/>
      <c r="X131" s="95"/>
      <c r="Y131" s="95"/>
      <c r="Z131" s="95"/>
      <c r="AA131" s="95"/>
      <c r="AB131" s="96"/>
    </row>
    <row r="132" spans="1:28" s="97" customFormat="1" ht="16.5" customHeight="1">
      <c r="A132" s="145"/>
      <c r="B132" s="48"/>
      <c r="C132" s="120"/>
      <c r="D132" s="120"/>
      <c r="E132" s="48"/>
      <c r="F132" s="48"/>
      <c r="G132" s="48"/>
      <c r="H132" s="120"/>
      <c r="I132" s="120"/>
      <c r="J132" s="48"/>
      <c r="K132" s="48"/>
      <c r="L132" s="120"/>
      <c r="M132" s="48"/>
      <c r="N132" s="48"/>
      <c r="O132" s="48"/>
      <c r="P132" s="48"/>
      <c r="Q132" s="48"/>
      <c r="R132" s="48"/>
      <c r="S132" s="120"/>
      <c r="T132" s="120"/>
      <c r="U132" s="95"/>
      <c r="V132" s="95"/>
      <c r="W132" s="95"/>
      <c r="X132" s="95"/>
      <c r="Y132" s="95"/>
      <c r="Z132" s="95"/>
      <c r="AA132" s="95"/>
      <c r="AB132" s="96"/>
    </row>
    <row r="133" spans="1:28" s="91" customFormat="1" ht="9">
      <c r="A133" s="279"/>
      <c r="B133" s="280"/>
      <c r="C133" s="280"/>
      <c r="D133" s="280"/>
      <c r="E133" s="280"/>
      <c r="F133" s="280"/>
      <c r="G133" s="280"/>
      <c r="H133" s="280"/>
      <c r="I133" s="280"/>
      <c r="J133" s="280"/>
      <c r="K133" s="280"/>
      <c r="L133" s="280"/>
      <c r="M133" s="280"/>
      <c r="N133" s="280"/>
      <c r="O133" s="280"/>
      <c r="P133" s="280"/>
      <c r="Q133" s="280"/>
      <c r="R133" s="280"/>
      <c r="S133" s="280"/>
      <c r="T133" s="280"/>
      <c r="U133" s="92"/>
      <c r="V133" s="92"/>
      <c r="W133" s="92"/>
      <c r="X133" s="92"/>
      <c r="Y133" s="92"/>
      <c r="Z133" s="92"/>
      <c r="AA133" s="92"/>
      <c r="AB133" s="92"/>
    </row>
    <row r="134" spans="1:28" s="91" customFormat="1" ht="9">
      <c r="A134" s="279"/>
      <c r="B134" s="280"/>
      <c r="C134" s="280"/>
      <c r="D134" s="280"/>
      <c r="E134" s="280"/>
      <c r="F134" s="280"/>
      <c r="G134" s="280"/>
      <c r="H134" s="280"/>
      <c r="I134" s="280"/>
      <c r="J134" s="280"/>
      <c r="K134" s="280"/>
      <c r="L134" s="280"/>
      <c r="M134" s="280"/>
      <c r="N134" s="280"/>
      <c r="O134" s="280"/>
      <c r="P134" s="280"/>
      <c r="Q134" s="280"/>
      <c r="R134" s="280"/>
      <c r="S134" s="280"/>
      <c r="T134" s="280"/>
      <c r="U134" s="92"/>
      <c r="V134" s="92"/>
      <c r="W134" s="92"/>
      <c r="X134" s="92"/>
      <c r="Y134" s="92"/>
      <c r="Z134" s="92"/>
      <c r="AA134" s="92"/>
      <c r="AB134" s="92"/>
    </row>
    <row r="135" spans="1:28" s="91" customFormat="1" ht="9">
      <c r="A135" s="279"/>
      <c r="B135" s="280"/>
      <c r="C135" s="280"/>
      <c r="D135" s="280"/>
      <c r="E135" s="280"/>
      <c r="F135" s="280"/>
      <c r="G135" s="280"/>
      <c r="H135" s="280"/>
      <c r="I135" s="280"/>
      <c r="J135" s="280"/>
      <c r="K135" s="280"/>
      <c r="L135" s="280"/>
      <c r="M135" s="280"/>
      <c r="N135" s="280"/>
      <c r="O135" s="280"/>
      <c r="P135" s="280"/>
      <c r="Q135" s="280"/>
      <c r="R135" s="280"/>
      <c r="S135" s="280"/>
      <c r="T135" s="280"/>
      <c r="U135" s="92"/>
      <c r="V135" s="92"/>
      <c r="W135" s="92"/>
      <c r="X135" s="92"/>
      <c r="Y135" s="92"/>
      <c r="Z135" s="92"/>
      <c r="AA135" s="92"/>
      <c r="AB135" s="92"/>
    </row>
    <row r="136" spans="1:28" s="91" customFormat="1" ht="9">
      <c r="A136" s="279"/>
      <c r="B136" s="280"/>
      <c r="C136" s="280"/>
      <c r="D136" s="280"/>
      <c r="E136" s="280"/>
      <c r="F136" s="280"/>
      <c r="G136" s="280"/>
      <c r="H136" s="280"/>
      <c r="I136" s="280"/>
      <c r="J136" s="280"/>
      <c r="K136" s="280"/>
      <c r="L136" s="280"/>
      <c r="M136" s="280"/>
      <c r="N136" s="280"/>
      <c r="O136" s="280"/>
      <c r="P136" s="280"/>
      <c r="Q136" s="280"/>
      <c r="R136" s="280"/>
      <c r="S136" s="280"/>
      <c r="T136" s="280"/>
      <c r="U136" s="92"/>
      <c r="V136" s="92"/>
      <c r="W136" s="92"/>
      <c r="X136" s="92"/>
      <c r="Y136" s="92"/>
      <c r="Z136" s="92"/>
      <c r="AA136" s="92"/>
      <c r="AB136" s="92"/>
    </row>
    <row r="137" spans="1:28" s="91" customFormat="1" ht="9">
      <c r="A137" s="279"/>
      <c r="B137" s="280"/>
      <c r="C137" s="280"/>
      <c r="D137" s="280"/>
      <c r="E137" s="280"/>
      <c r="F137" s="280"/>
      <c r="G137" s="280"/>
      <c r="H137" s="280"/>
      <c r="I137" s="280"/>
      <c r="J137" s="280"/>
      <c r="K137" s="280"/>
      <c r="L137" s="280"/>
      <c r="M137" s="280"/>
      <c r="N137" s="280"/>
      <c r="O137" s="280"/>
      <c r="P137" s="280"/>
      <c r="Q137" s="280"/>
      <c r="R137" s="280"/>
      <c r="S137" s="280"/>
      <c r="T137" s="280"/>
      <c r="U137" s="92"/>
      <c r="V137" s="92"/>
      <c r="W137" s="92"/>
      <c r="X137" s="92"/>
      <c r="Y137" s="92"/>
      <c r="Z137" s="92"/>
      <c r="AA137" s="92"/>
      <c r="AB137" s="92"/>
    </row>
    <row r="138" spans="1:28" s="91" customFormat="1" ht="9">
      <c r="A138" s="279"/>
      <c r="B138" s="280"/>
      <c r="C138" s="280"/>
      <c r="D138" s="280"/>
      <c r="E138" s="280"/>
      <c r="F138" s="280"/>
      <c r="G138" s="280"/>
      <c r="H138" s="280"/>
      <c r="I138" s="280"/>
      <c r="J138" s="280"/>
      <c r="K138" s="280"/>
      <c r="L138" s="280"/>
      <c r="M138" s="280"/>
      <c r="N138" s="280"/>
      <c r="O138" s="280"/>
      <c r="P138" s="280"/>
      <c r="Q138" s="280"/>
      <c r="R138" s="280"/>
      <c r="S138" s="280"/>
      <c r="T138" s="280"/>
      <c r="U138" s="92"/>
      <c r="V138" s="92"/>
      <c r="W138" s="92"/>
      <c r="X138" s="92"/>
      <c r="Y138" s="92"/>
      <c r="Z138" s="92"/>
      <c r="AA138" s="92"/>
      <c r="AB138" s="92"/>
    </row>
    <row r="139" spans="1:28" s="91" customFormat="1" ht="9">
      <c r="A139" s="279"/>
      <c r="B139" s="280"/>
      <c r="C139" s="280"/>
      <c r="D139" s="280"/>
      <c r="E139" s="280"/>
      <c r="F139" s="280"/>
      <c r="G139" s="280"/>
      <c r="H139" s="280"/>
      <c r="I139" s="280"/>
      <c r="J139" s="280"/>
      <c r="K139" s="280"/>
      <c r="L139" s="280"/>
      <c r="M139" s="280"/>
      <c r="N139" s="280"/>
      <c r="O139" s="280"/>
      <c r="P139" s="280"/>
      <c r="Q139" s="280"/>
      <c r="R139" s="280"/>
      <c r="S139" s="280"/>
      <c r="T139" s="280"/>
      <c r="U139" s="92"/>
      <c r="V139" s="92"/>
      <c r="W139" s="92"/>
      <c r="X139" s="92"/>
      <c r="Y139" s="92"/>
      <c r="Z139" s="92"/>
      <c r="AA139" s="92"/>
      <c r="AB139" s="92"/>
    </row>
    <row r="140" spans="1:28" s="91" customFormat="1" ht="9">
      <c r="A140" s="279"/>
      <c r="B140" s="280"/>
      <c r="C140" s="280"/>
      <c r="D140" s="280"/>
      <c r="E140" s="280"/>
      <c r="F140" s="280"/>
      <c r="G140" s="280"/>
      <c r="H140" s="280"/>
      <c r="I140" s="280"/>
      <c r="J140" s="280"/>
      <c r="K140" s="280"/>
      <c r="L140" s="280"/>
      <c r="M140" s="280"/>
      <c r="N140" s="280"/>
      <c r="O140" s="280"/>
      <c r="P140" s="280"/>
      <c r="Q140" s="280"/>
      <c r="R140" s="280"/>
      <c r="S140" s="280"/>
      <c r="T140" s="280"/>
      <c r="U140" s="92"/>
      <c r="V140" s="92"/>
      <c r="W140" s="92"/>
      <c r="X140" s="92"/>
      <c r="Y140" s="92"/>
      <c r="Z140" s="92"/>
      <c r="AA140" s="92"/>
      <c r="AB140" s="92"/>
    </row>
    <row r="141" spans="1:28" s="91" customFormat="1" ht="9">
      <c r="A141" s="279"/>
      <c r="B141" s="280"/>
      <c r="C141" s="280"/>
      <c r="D141" s="280"/>
      <c r="E141" s="280"/>
      <c r="F141" s="280"/>
      <c r="G141" s="280"/>
      <c r="H141" s="280"/>
      <c r="I141" s="280"/>
      <c r="J141" s="280"/>
      <c r="K141" s="280"/>
      <c r="L141" s="280"/>
      <c r="M141" s="280"/>
      <c r="N141" s="280"/>
      <c r="O141" s="280"/>
      <c r="P141" s="280"/>
      <c r="Q141" s="280"/>
      <c r="R141" s="280"/>
      <c r="S141" s="280"/>
      <c r="T141" s="280"/>
      <c r="U141" s="92"/>
      <c r="V141" s="92"/>
      <c r="W141" s="92"/>
      <c r="X141" s="92"/>
      <c r="Y141" s="92"/>
      <c r="Z141" s="92"/>
      <c r="AA141" s="92"/>
      <c r="AB141" s="92"/>
    </row>
    <row r="142" spans="1:28" s="91" customFormat="1" ht="9">
      <c r="A142" s="279"/>
      <c r="B142" s="280"/>
      <c r="C142" s="280"/>
      <c r="D142" s="280"/>
      <c r="E142" s="280"/>
      <c r="F142" s="280"/>
      <c r="G142" s="280"/>
      <c r="H142" s="280"/>
      <c r="I142" s="280"/>
      <c r="J142" s="280"/>
      <c r="K142" s="280"/>
      <c r="L142" s="280"/>
      <c r="M142" s="280"/>
      <c r="N142" s="280"/>
      <c r="O142" s="280"/>
      <c r="P142" s="280"/>
      <c r="Q142" s="280"/>
      <c r="R142" s="280"/>
      <c r="S142" s="280"/>
      <c r="T142" s="280"/>
      <c r="U142" s="92"/>
      <c r="V142" s="92"/>
      <c r="W142" s="92"/>
      <c r="X142" s="92"/>
      <c r="Y142" s="92"/>
      <c r="Z142" s="92"/>
      <c r="AA142" s="92"/>
      <c r="AB142" s="92"/>
    </row>
    <row r="143" spans="1:28" s="91" customFormat="1" ht="9">
      <c r="A143" s="279"/>
      <c r="B143" s="280"/>
      <c r="C143" s="280"/>
      <c r="D143" s="280"/>
      <c r="E143" s="280"/>
      <c r="F143" s="280"/>
      <c r="G143" s="280"/>
      <c r="H143" s="280"/>
      <c r="I143" s="280"/>
      <c r="J143" s="280"/>
      <c r="K143" s="280"/>
      <c r="L143" s="280"/>
      <c r="M143" s="280"/>
      <c r="N143" s="280"/>
      <c r="O143" s="280"/>
      <c r="P143" s="280"/>
      <c r="Q143" s="280"/>
      <c r="R143" s="280"/>
      <c r="S143" s="280"/>
      <c r="T143" s="280"/>
      <c r="U143" s="92"/>
      <c r="V143" s="92"/>
      <c r="W143" s="92"/>
      <c r="X143" s="92"/>
      <c r="Y143" s="92"/>
      <c r="Z143" s="92"/>
      <c r="AA143" s="92"/>
      <c r="AB143" s="92"/>
    </row>
    <row r="144" spans="1:28" s="91" customFormat="1" ht="9">
      <c r="A144" s="279"/>
      <c r="B144" s="280"/>
      <c r="C144" s="280"/>
      <c r="D144" s="280"/>
      <c r="E144" s="280"/>
      <c r="F144" s="280"/>
      <c r="G144" s="280"/>
      <c r="H144" s="280"/>
      <c r="I144" s="280"/>
      <c r="J144" s="280"/>
      <c r="K144" s="280"/>
      <c r="L144" s="280"/>
      <c r="M144" s="280"/>
      <c r="N144" s="280"/>
      <c r="O144" s="280"/>
      <c r="P144" s="280"/>
      <c r="Q144" s="280"/>
      <c r="R144" s="280"/>
      <c r="S144" s="280"/>
      <c r="T144" s="280"/>
      <c r="U144" s="92"/>
      <c r="V144" s="92"/>
      <c r="W144" s="92"/>
      <c r="X144" s="92"/>
      <c r="Y144" s="92"/>
      <c r="Z144" s="92"/>
      <c r="AA144" s="92"/>
      <c r="AB144" s="92"/>
    </row>
    <row r="145" spans="1:28" s="91" customFormat="1" ht="9">
      <c r="A145" s="279"/>
      <c r="B145" s="280"/>
      <c r="C145" s="280"/>
      <c r="D145" s="280"/>
      <c r="E145" s="280"/>
      <c r="F145" s="280"/>
      <c r="G145" s="280"/>
      <c r="H145" s="280"/>
      <c r="I145" s="280"/>
      <c r="J145" s="280"/>
      <c r="K145" s="280"/>
      <c r="L145" s="280"/>
      <c r="M145" s="280"/>
      <c r="N145" s="280"/>
      <c r="O145" s="280"/>
      <c r="P145" s="280"/>
      <c r="Q145" s="280"/>
      <c r="R145" s="280"/>
      <c r="S145" s="280"/>
      <c r="T145" s="280"/>
      <c r="U145" s="92"/>
      <c r="V145" s="92"/>
      <c r="W145" s="92"/>
      <c r="X145" s="92"/>
      <c r="Y145" s="92"/>
      <c r="Z145" s="92"/>
      <c r="AA145" s="92"/>
      <c r="AB145" s="92"/>
    </row>
    <row r="146" spans="1:28" s="91" customFormat="1" ht="9">
      <c r="A146" s="279"/>
      <c r="B146" s="280"/>
      <c r="C146" s="280"/>
      <c r="D146" s="280"/>
      <c r="E146" s="280"/>
      <c r="F146" s="280"/>
      <c r="G146" s="280"/>
      <c r="H146" s="280"/>
      <c r="I146" s="280"/>
      <c r="J146" s="280"/>
      <c r="K146" s="280"/>
      <c r="L146" s="280"/>
      <c r="M146" s="280"/>
      <c r="N146" s="280"/>
      <c r="O146" s="280"/>
      <c r="P146" s="280"/>
      <c r="Q146" s="280"/>
      <c r="R146" s="280"/>
      <c r="S146" s="280"/>
      <c r="T146" s="280"/>
      <c r="U146" s="92"/>
      <c r="V146" s="92"/>
      <c r="W146" s="92"/>
      <c r="X146" s="92"/>
      <c r="Y146" s="92"/>
      <c r="Z146" s="92"/>
      <c r="AA146" s="92"/>
      <c r="AB146" s="92"/>
    </row>
    <row r="147" spans="1:28" s="91" customFormat="1" ht="9">
      <c r="A147" s="279"/>
      <c r="B147" s="280"/>
      <c r="C147" s="280"/>
      <c r="D147" s="280"/>
      <c r="E147" s="280"/>
      <c r="F147" s="280"/>
      <c r="G147" s="280"/>
      <c r="H147" s="280"/>
      <c r="I147" s="280"/>
      <c r="J147" s="280"/>
      <c r="K147" s="280"/>
      <c r="L147" s="280"/>
      <c r="M147" s="280"/>
      <c r="N147" s="280"/>
      <c r="O147" s="280"/>
      <c r="P147" s="280"/>
      <c r="Q147" s="280"/>
      <c r="R147" s="280"/>
      <c r="S147" s="280"/>
      <c r="T147" s="280"/>
      <c r="U147" s="92"/>
      <c r="V147" s="92"/>
      <c r="W147" s="92"/>
      <c r="X147" s="92"/>
      <c r="Y147" s="92"/>
      <c r="Z147" s="92"/>
      <c r="AA147" s="92"/>
      <c r="AB147" s="92"/>
    </row>
    <row r="148" spans="1:28" s="91" customFormat="1" ht="9">
      <c r="A148" s="279"/>
      <c r="B148" s="280"/>
      <c r="C148" s="280"/>
      <c r="D148" s="280"/>
      <c r="E148" s="280"/>
      <c r="F148" s="280"/>
      <c r="G148" s="280"/>
      <c r="H148" s="280"/>
      <c r="I148" s="280"/>
      <c r="J148" s="280"/>
      <c r="K148" s="280"/>
      <c r="L148" s="280"/>
      <c r="M148" s="280"/>
      <c r="N148" s="280"/>
      <c r="O148" s="280"/>
      <c r="P148" s="280"/>
      <c r="Q148" s="280"/>
      <c r="R148" s="280"/>
      <c r="S148" s="280"/>
      <c r="T148" s="280"/>
      <c r="U148" s="92"/>
      <c r="V148" s="92"/>
      <c r="W148" s="92"/>
      <c r="X148" s="92"/>
      <c r="Y148" s="92"/>
      <c r="Z148" s="92"/>
      <c r="AA148" s="92"/>
      <c r="AB148" s="92"/>
    </row>
    <row r="149" spans="1:28" s="91" customFormat="1" ht="9">
      <c r="A149" s="279"/>
      <c r="B149" s="280"/>
      <c r="C149" s="280"/>
      <c r="D149" s="280"/>
      <c r="E149" s="280"/>
      <c r="F149" s="280"/>
      <c r="G149" s="280"/>
      <c r="H149" s="280"/>
      <c r="I149" s="280"/>
      <c r="J149" s="280"/>
      <c r="K149" s="280"/>
      <c r="L149" s="280"/>
      <c r="M149" s="280"/>
      <c r="N149" s="280"/>
      <c r="O149" s="280"/>
      <c r="P149" s="280"/>
      <c r="Q149" s="280"/>
      <c r="R149" s="280"/>
      <c r="S149" s="280"/>
      <c r="T149" s="280"/>
      <c r="U149" s="92"/>
      <c r="V149" s="92"/>
      <c r="W149" s="92"/>
      <c r="X149" s="92"/>
      <c r="Y149" s="92"/>
      <c r="Z149" s="92"/>
      <c r="AA149" s="92"/>
      <c r="AB149" s="92"/>
    </row>
    <row r="150" spans="1:28" s="91" customFormat="1" ht="9">
      <c r="A150" s="279"/>
      <c r="B150" s="280"/>
      <c r="C150" s="280"/>
      <c r="D150" s="280"/>
      <c r="E150" s="280"/>
      <c r="F150" s="280"/>
      <c r="G150" s="280"/>
      <c r="H150" s="280"/>
      <c r="I150" s="280"/>
      <c r="J150" s="280"/>
      <c r="K150" s="280"/>
      <c r="L150" s="280"/>
      <c r="M150" s="280"/>
      <c r="N150" s="280"/>
      <c r="O150" s="280"/>
      <c r="P150" s="280"/>
      <c r="Q150" s="280"/>
      <c r="R150" s="280"/>
      <c r="S150" s="280"/>
      <c r="T150" s="280"/>
      <c r="U150" s="92"/>
      <c r="V150" s="92"/>
      <c r="W150" s="92"/>
      <c r="X150" s="92"/>
      <c r="Y150" s="92"/>
      <c r="Z150" s="92"/>
      <c r="AA150" s="92"/>
      <c r="AB150" s="92"/>
    </row>
    <row r="151" spans="1:28" s="91" customFormat="1" ht="9">
      <c r="A151" s="279"/>
      <c r="B151" s="280"/>
      <c r="C151" s="280"/>
      <c r="D151" s="280"/>
      <c r="E151" s="280"/>
      <c r="F151" s="280"/>
      <c r="G151" s="280"/>
      <c r="H151" s="280"/>
      <c r="I151" s="280"/>
      <c r="J151" s="280"/>
      <c r="K151" s="280"/>
      <c r="L151" s="280"/>
      <c r="M151" s="280"/>
      <c r="N151" s="280"/>
      <c r="O151" s="280"/>
      <c r="P151" s="280"/>
      <c r="Q151" s="280"/>
      <c r="R151" s="280"/>
      <c r="S151" s="280"/>
      <c r="T151" s="280"/>
      <c r="U151" s="280"/>
      <c r="V151" s="280"/>
      <c r="W151" s="92"/>
      <c r="X151" s="92"/>
      <c r="Y151" s="92"/>
      <c r="Z151" s="92"/>
      <c r="AA151" s="92"/>
      <c r="AB151" s="92"/>
    </row>
    <row r="152" spans="1:28" s="91" customFormat="1" ht="9">
      <c r="A152" s="279"/>
      <c r="B152" s="280"/>
      <c r="C152" s="280"/>
      <c r="D152" s="280"/>
      <c r="E152" s="280"/>
      <c r="F152" s="280"/>
      <c r="G152" s="280"/>
      <c r="H152" s="280"/>
      <c r="I152" s="280"/>
      <c r="J152" s="280"/>
      <c r="K152" s="280"/>
      <c r="L152" s="280"/>
      <c r="M152" s="280"/>
      <c r="N152" s="280"/>
      <c r="O152" s="280"/>
      <c r="P152" s="280"/>
      <c r="Q152" s="280"/>
      <c r="R152" s="280"/>
      <c r="S152" s="280"/>
      <c r="T152" s="280"/>
      <c r="U152" s="280"/>
      <c r="V152" s="280"/>
      <c r="W152" s="92"/>
      <c r="X152" s="92"/>
      <c r="Y152" s="92"/>
      <c r="Z152" s="92"/>
      <c r="AA152" s="92"/>
      <c r="AB152" s="92"/>
    </row>
    <row r="153" spans="1:28" s="91" customFormat="1" ht="9">
      <c r="A153" s="279"/>
      <c r="B153" s="280"/>
      <c r="C153" s="280"/>
      <c r="D153" s="280"/>
      <c r="E153" s="280"/>
      <c r="F153" s="280"/>
      <c r="G153" s="280"/>
      <c r="H153" s="280"/>
      <c r="I153" s="280"/>
      <c r="J153" s="280"/>
      <c r="K153" s="280"/>
      <c r="L153" s="280"/>
      <c r="M153" s="280"/>
      <c r="N153" s="280"/>
      <c r="O153" s="280"/>
      <c r="P153" s="280"/>
      <c r="Q153" s="280"/>
      <c r="R153" s="280"/>
      <c r="S153" s="280"/>
      <c r="T153" s="280"/>
      <c r="U153" s="280"/>
      <c r="V153" s="280"/>
      <c r="W153" s="92"/>
      <c r="X153" s="92"/>
      <c r="Y153" s="92"/>
      <c r="Z153" s="92"/>
      <c r="AA153" s="92"/>
      <c r="AB153" s="92"/>
    </row>
    <row r="154" spans="1:28" s="91" customFormat="1" ht="9">
      <c r="A154" s="279"/>
      <c r="B154" s="280"/>
      <c r="C154" s="280"/>
      <c r="D154" s="280"/>
      <c r="E154" s="280"/>
      <c r="F154" s="280"/>
      <c r="G154" s="280"/>
      <c r="H154" s="280"/>
      <c r="I154" s="280"/>
      <c r="J154" s="280"/>
      <c r="K154" s="280"/>
      <c r="L154" s="280"/>
      <c r="M154" s="280"/>
      <c r="N154" s="280"/>
      <c r="O154" s="280"/>
      <c r="P154" s="280"/>
      <c r="Q154" s="280"/>
      <c r="R154" s="280"/>
      <c r="S154" s="280"/>
      <c r="T154" s="280"/>
      <c r="U154" s="280"/>
      <c r="V154" s="280"/>
      <c r="W154" s="92"/>
      <c r="X154" s="92"/>
      <c r="Y154" s="92"/>
      <c r="Z154" s="92"/>
      <c r="AA154" s="92"/>
      <c r="AB154" s="92"/>
    </row>
    <row r="155" spans="1:28" s="91" customFormat="1" ht="9">
      <c r="A155" s="279"/>
      <c r="B155" s="280"/>
      <c r="C155" s="280"/>
      <c r="D155" s="280"/>
      <c r="E155" s="280"/>
      <c r="F155" s="280"/>
      <c r="G155" s="280"/>
      <c r="H155" s="280"/>
      <c r="I155" s="280"/>
      <c r="J155" s="280"/>
      <c r="K155" s="280"/>
      <c r="L155" s="280"/>
      <c r="M155" s="280"/>
      <c r="N155" s="280"/>
      <c r="O155" s="280"/>
      <c r="P155" s="280"/>
      <c r="Q155" s="280"/>
      <c r="R155" s="280"/>
      <c r="S155" s="280"/>
      <c r="T155" s="280"/>
      <c r="U155" s="280"/>
      <c r="V155" s="280"/>
      <c r="W155" s="92"/>
      <c r="X155" s="92"/>
      <c r="Y155" s="92"/>
      <c r="Z155" s="92"/>
      <c r="AA155" s="92"/>
      <c r="AB155" s="92"/>
    </row>
    <row r="156" spans="1:28" s="91" customFormat="1" ht="9">
      <c r="A156" s="279"/>
      <c r="B156" s="280"/>
      <c r="C156" s="280"/>
      <c r="D156" s="280"/>
      <c r="E156" s="280"/>
      <c r="F156" s="280"/>
      <c r="G156" s="280"/>
      <c r="H156" s="280"/>
      <c r="I156" s="280"/>
      <c r="J156" s="280"/>
      <c r="K156" s="280"/>
      <c r="L156" s="280"/>
      <c r="M156" s="280"/>
      <c r="N156" s="280"/>
      <c r="O156" s="280"/>
      <c r="P156" s="280"/>
      <c r="Q156" s="280"/>
      <c r="R156" s="280"/>
      <c r="S156" s="280"/>
      <c r="T156" s="280"/>
      <c r="U156" s="280"/>
      <c r="V156" s="280"/>
      <c r="W156" s="92"/>
      <c r="X156" s="92"/>
      <c r="Y156" s="92"/>
      <c r="Z156" s="92"/>
      <c r="AA156" s="92"/>
      <c r="AB156" s="92"/>
    </row>
    <row r="157" spans="1:28" s="91" customFormat="1" ht="9">
      <c r="A157" s="279"/>
      <c r="B157" s="280"/>
      <c r="C157" s="280"/>
      <c r="D157" s="280"/>
      <c r="E157" s="280"/>
      <c r="F157" s="280"/>
      <c r="G157" s="280"/>
      <c r="H157" s="280"/>
      <c r="I157" s="280"/>
      <c r="J157" s="280"/>
      <c r="K157" s="280"/>
      <c r="L157" s="280"/>
      <c r="M157" s="280"/>
      <c r="N157" s="280"/>
      <c r="O157" s="280"/>
      <c r="P157" s="280"/>
      <c r="Q157" s="280"/>
      <c r="R157" s="280"/>
      <c r="S157" s="280"/>
      <c r="T157" s="280"/>
      <c r="U157" s="280"/>
      <c r="V157" s="280"/>
      <c r="W157" s="92"/>
      <c r="X157" s="92"/>
      <c r="Y157" s="92"/>
      <c r="Z157" s="92"/>
      <c r="AA157" s="92"/>
      <c r="AB157" s="92"/>
    </row>
    <row r="158" spans="1:28" s="91" customFormat="1" ht="9">
      <c r="A158" s="279"/>
      <c r="B158" s="280"/>
      <c r="C158" s="280"/>
      <c r="D158" s="280"/>
      <c r="E158" s="280"/>
      <c r="F158" s="280"/>
      <c r="G158" s="280"/>
      <c r="H158" s="280"/>
      <c r="I158" s="280"/>
      <c r="J158" s="280"/>
      <c r="K158" s="280"/>
      <c r="L158" s="280"/>
      <c r="M158" s="280"/>
      <c r="N158" s="280"/>
      <c r="O158" s="280"/>
      <c r="P158" s="280"/>
      <c r="Q158" s="280"/>
      <c r="R158" s="280"/>
      <c r="S158" s="280"/>
      <c r="T158" s="280"/>
      <c r="U158" s="280"/>
      <c r="V158" s="280"/>
      <c r="W158" s="92"/>
      <c r="X158" s="92"/>
      <c r="Y158" s="92"/>
      <c r="Z158" s="92"/>
      <c r="AA158" s="92"/>
      <c r="AB158" s="92"/>
    </row>
    <row r="159" spans="1:28" s="91" customFormat="1" ht="9">
      <c r="A159" s="279"/>
      <c r="B159" s="280"/>
      <c r="C159" s="280"/>
      <c r="D159" s="280"/>
      <c r="E159" s="280"/>
      <c r="F159" s="280"/>
      <c r="G159" s="280"/>
      <c r="H159" s="280"/>
      <c r="I159" s="280"/>
      <c r="J159" s="280"/>
      <c r="K159" s="280"/>
      <c r="L159" s="280"/>
      <c r="M159" s="280"/>
      <c r="N159" s="280"/>
      <c r="O159" s="280"/>
      <c r="P159" s="280"/>
      <c r="Q159" s="280"/>
      <c r="R159" s="280"/>
      <c r="S159" s="280"/>
      <c r="T159" s="280"/>
      <c r="U159" s="280"/>
      <c r="V159" s="280"/>
      <c r="W159" s="92"/>
      <c r="X159" s="92"/>
      <c r="Y159" s="92"/>
      <c r="Z159" s="92"/>
      <c r="AA159" s="92"/>
      <c r="AB159" s="92"/>
    </row>
    <row r="160" spans="1:28" s="91" customFormat="1" ht="9">
      <c r="A160" s="279"/>
      <c r="B160" s="280"/>
      <c r="C160" s="280"/>
      <c r="D160" s="280"/>
      <c r="E160" s="280"/>
      <c r="F160" s="280"/>
      <c r="G160" s="280"/>
      <c r="H160" s="280"/>
      <c r="I160" s="280"/>
      <c r="J160" s="280"/>
      <c r="K160" s="280"/>
      <c r="L160" s="280"/>
      <c r="M160" s="280"/>
      <c r="N160" s="280"/>
      <c r="O160" s="280"/>
      <c r="P160" s="280"/>
      <c r="Q160" s="280"/>
      <c r="R160" s="280"/>
      <c r="S160" s="280"/>
      <c r="T160" s="280"/>
      <c r="U160" s="280"/>
      <c r="V160" s="280"/>
      <c r="W160" s="92"/>
      <c r="X160" s="92"/>
      <c r="Y160" s="92"/>
      <c r="Z160" s="92"/>
      <c r="AA160" s="92"/>
      <c r="AB160" s="92"/>
    </row>
    <row r="161" spans="1:28" s="91" customFormat="1" ht="9">
      <c r="A161" s="279"/>
      <c r="B161" s="280"/>
      <c r="C161" s="280"/>
      <c r="D161" s="280"/>
      <c r="E161" s="280"/>
      <c r="F161" s="280"/>
      <c r="G161" s="280"/>
      <c r="H161" s="280"/>
      <c r="I161" s="280"/>
      <c r="J161" s="280"/>
      <c r="K161" s="280"/>
      <c r="L161" s="280"/>
      <c r="M161" s="280"/>
      <c r="N161" s="280"/>
      <c r="O161" s="280"/>
      <c r="P161" s="280"/>
      <c r="Q161" s="280"/>
      <c r="R161" s="280"/>
      <c r="S161" s="280"/>
      <c r="T161" s="280"/>
      <c r="U161" s="280"/>
      <c r="V161" s="280"/>
      <c r="W161" s="92"/>
      <c r="X161" s="92"/>
      <c r="Y161" s="92"/>
      <c r="Z161" s="92"/>
      <c r="AA161" s="92"/>
      <c r="AB161" s="92"/>
    </row>
    <row r="162" spans="1:28" s="91" customFormat="1" ht="9">
      <c r="A162" s="279"/>
      <c r="B162" s="280"/>
      <c r="C162" s="280"/>
      <c r="D162" s="280"/>
      <c r="E162" s="280"/>
      <c r="F162" s="280"/>
      <c r="G162" s="280"/>
      <c r="H162" s="280"/>
      <c r="I162" s="280"/>
      <c r="J162" s="280"/>
      <c r="K162" s="280"/>
      <c r="L162" s="280"/>
      <c r="M162" s="280"/>
      <c r="N162" s="280"/>
      <c r="O162" s="280"/>
      <c r="P162" s="280"/>
      <c r="Q162" s="280"/>
      <c r="R162" s="280"/>
      <c r="S162" s="280"/>
      <c r="T162" s="280"/>
      <c r="U162" s="280"/>
      <c r="V162" s="280"/>
      <c r="W162" s="92"/>
      <c r="X162" s="92"/>
      <c r="Y162" s="92"/>
      <c r="Z162" s="92"/>
      <c r="AA162" s="92"/>
      <c r="AB162" s="92"/>
    </row>
    <row r="163" spans="1:28" s="91" customFormat="1" ht="9">
      <c r="A163" s="279"/>
      <c r="B163" s="280"/>
      <c r="C163" s="280"/>
      <c r="D163" s="280"/>
      <c r="E163" s="280"/>
      <c r="F163" s="280"/>
      <c r="G163" s="280"/>
      <c r="H163" s="280"/>
      <c r="I163" s="280"/>
      <c r="J163" s="280"/>
      <c r="K163" s="280"/>
      <c r="L163" s="280"/>
      <c r="M163" s="280"/>
      <c r="N163" s="280"/>
      <c r="O163" s="280"/>
      <c r="P163" s="280"/>
      <c r="Q163" s="280"/>
      <c r="R163" s="280"/>
      <c r="S163" s="280"/>
      <c r="T163" s="280"/>
      <c r="U163" s="280"/>
      <c r="V163" s="280"/>
      <c r="W163" s="92"/>
      <c r="X163" s="92"/>
      <c r="Y163" s="92"/>
      <c r="Z163" s="92"/>
      <c r="AA163" s="92"/>
      <c r="AB163" s="92"/>
    </row>
    <row r="164" spans="1:28" s="91" customFormat="1" ht="9">
      <c r="A164" s="279"/>
      <c r="B164" s="280"/>
      <c r="C164" s="280"/>
      <c r="D164" s="280"/>
      <c r="E164" s="280"/>
      <c r="F164" s="280"/>
      <c r="G164" s="280"/>
      <c r="H164" s="280"/>
      <c r="I164" s="280"/>
      <c r="J164" s="280"/>
      <c r="K164" s="280"/>
      <c r="L164" s="280"/>
      <c r="M164" s="280"/>
      <c r="N164" s="280"/>
      <c r="O164" s="280"/>
      <c r="P164" s="280"/>
      <c r="Q164" s="280"/>
      <c r="R164" s="280"/>
      <c r="S164" s="280"/>
      <c r="T164" s="280"/>
      <c r="U164" s="280"/>
      <c r="V164" s="280"/>
      <c r="W164" s="92"/>
      <c r="X164" s="92"/>
      <c r="Y164" s="92"/>
      <c r="Z164" s="92"/>
      <c r="AA164" s="92"/>
      <c r="AB164" s="92"/>
    </row>
    <row r="165" spans="1:28" s="91" customFormat="1" ht="9">
      <c r="A165" s="279"/>
      <c r="B165" s="280"/>
      <c r="C165" s="280"/>
      <c r="D165" s="280"/>
      <c r="E165" s="280"/>
      <c r="F165" s="280"/>
      <c r="G165" s="280"/>
      <c r="H165" s="280"/>
      <c r="I165" s="280"/>
      <c r="J165" s="280"/>
      <c r="K165" s="280"/>
      <c r="L165" s="280"/>
      <c r="M165" s="280"/>
      <c r="N165" s="280"/>
      <c r="O165" s="280"/>
      <c r="P165" s="280"/>
      <c r="Q165" s="280"/>
      <c r="R165" s="280"/>
      <c r="S165" s="280"/>
      <c r="T165" s="280"/>
      <c r="U165" s="280"/>
      <c r="V165" s="280"/>
      <c r="W165" s="92"/>
      <c r="X165" s="92"/>
      <c r="Y165" s="92"/>
      <c r="Z165" s="92"/>
      <c r="AA165" s="92"/>
      <c r="AB165" s="92"/>
    </row>
    <row r="166" spans="1:28" s="91" customFormat="1" ht="9">
      <c r="A166" s="279"/>
      <c r="B166" s="280"/>
      <c r="C166" s="280"/>
      <c r="D166" s="280"/>
      <c r="E166" s="280"/>
      <c r="F166" s="280"/>
      <c r="G166" s="280"/>
      <c r="H166" s="280"/>
      <c r="I166" s="280"/>
      <c r="J166" s="280"/>
      <c r="K166" s="280"/>
      <c r="L166" s="280"/>
      <c r="M166" s="280"/>
      <c r="N166" s="280"/>
      <c r="O166" s="280"/>
      <c r="P166" s="280"/>
      <c r="Q166" s="280"/>
      <c r="R166" s="280"/>
      <c r="S166" s="280"/>
      <c r="T166" s="280"/>
      <c r="U166" s="92"/>
      <c r="V166" s="92"/>
      <c r="W166" s="92"/>
      <c r="X166" s="92"/>
      <c r="Y166" s="92"/>
      <c r="Z166" s="92"/>
      <c r="AA166" s="92"/>
      <c r="AB166" s="92"/>
    </row>
    <row r="167" spans="1:28" s="91" customFormat="1" ht="9">
      <c r="A167" s="279"/>
      <c r="B167" s="280"/>
      <c r="C167" s="280"/>
      <c r="D167" s="280"/>
      <c r="E167" s="280"/>
      <c r="F167" s="280"/>
      <c r="G167" s="280"/>
      <c r="H167" s="280"/>
      <c r="I167" s="280"/>
      <c r="J167" s="280"/>
      <c r="K167" s="280"/>
      <c r="L167" s="280"/>
      <c r="M167" s="280"/>
      <c r="N167" s="280"/>
      <c r="O167" s="280"/>
      <c r="P167" s="280"/>
      <c r="Q167" s="280"/>
      <c r="R167" s="280"/>
      <c r="S167" s="280"/>
      <c r="T167" s="280"/>
      <c r="U167" s="92"/>
      <c r="V167" s="92"/>
      <c r="W167" s="92"/>
      <c r="X167" s="92"/>
      <c r="Y167" s="92"/>
      <c r="Z167" s="92"/>
      <c r="AA167" s="92"/>
      <c r="AB167" s="92"/>
    </row>
    <row r="168" spans="1:28" s="97" customFormat="1" ht="15.75">
      <c r="A168" s="145"/>
      <c r="B168" s="48"/>
      <c r="C168" s="120"/>
      <c r="D168" s="120"/>
      <c r="E168" s="48"/>
      <c r="F168" s="48"/>
      <c r="G168" s="48"/>
      <c r="H168" s="120"/>
      <c r="I168" s="120"/>
      <c r="J168" s="48"/>
      <c r="K168" s="48"/>
      <c r="L168" s="120"/>
      <c r="M168" s="48"/>
      <c r="N168" s="48"/>
      <c r="O168" s="48"/>
      <c r="P168" s="48"/>
      <c r="Q168" s="48"/>
      <c r="R168" s="48"/>
      <c r="S168" s="120"/>
      <c r="T168" s="120"/>
      <c r="U168" s="95"/>
      <c r="V168" s="95"/>
      <c r="W168" s="95"/>
      <c r="X168" s="95"/>
      <c r="Y168" s="95"/>
      <c r="Z168" s="95"/>
      <c r="AA168" s="95"/>
      <c r="AB168" s="96"/>
    </row>
    <row r="169" spans="1:28" s="97" customFormat="1" ht="15.75">
      <c r="A169" s="145"/>
      <c r="B169" s="48"/>
      <c r="C169" s="120"/>
      <c r="D169" s="120"/>
      <c r="E169" s="48"/>
      <c r="F169" s="48"/>
      <c r="G169" s="48"/>
      <c r="H169" s="120"/>
      <c r="I169" s="120"/>
      <c r="J169" s="48"/>
      <c r="K169" s="48"/>
      <c r="L169" s="120"/>
      <c r="M169" s="48"/>
      <c r="N169" s="48"/>
      <c r="O169" s="48"/>
      <c r="P169" s="48"/>
      <c r="Q169" s="48"/>
      <c r="R169" s="48"/>
      <c r="S169" s="120"/>
      <c r="T169" s="120"/>
      <c r="U169" s="95"/>
      <c r="V169" s="95"/>
      <c r="W169" s="95"/>
      <c r="X169" s="95"/>
      <c r="Y169" s="95"/>
      <c r="Z169" s="95"/>
      <c r="AA169" s="95"/>
      <c r="AB169" s="96"/>
    </row>
    <row r="170" spans="1:28" s="97" customFormat="1" ht="15.75">
      <c r="A170" s="145"/>
      <c r="B170" s="48"/>
      <c r="C170" s="120"/>
      <c r="D170" s="120"/>
      <c r="E170" s="48"/>
      <c r="F170" s="48"/>
      <c r="G170" s="48"/>
      <c r="H170" s="120"/>
      <c r="I170" s="120"/>
      <c r="J170" s="48"/>
      <c r="K170" s="48"/>
      <c r="L170" s="120"/>
      <c r="M170" s="48"/>
      <c r="N170" s="48"/>
      <c r="O170" s="48"/>
      <c r="P170" s="48"/>
      <c r="Q170" s="48"/>
      <c r="R170" s="48"/>
      <c r="S170" s="120"/>
      <c r="T170" s="120"/>
      <c r="U170" s="95"/>
      <c r="V170" s="95"/>
      <c r="W170" s="95"/>
      <c r="X170" s="95"/>
      <c r="Y170" s="95"/>
      <c r="Z170" s="95"/>
      <c r="AA170" s="95"/>
      <c r="AB170" s="96"/>
    </row>
    <row r="171" spans="1:28" s="97" customFormat="1" ht="15.75">
      <c r="A171" s="145"/>
      <c r="B171" s="48"/>
      <c r="C171" s="120"/>
      <c r="D171" s="120"/>
      <c r="E171" s="48"/>
      <c r="F171" s="48"/>
      <c r="G171" s="48"/>
      <c r="H171" s="120"/>
      <c r="I171" s="120"/>
      <c r="J171" s="48"/>
      <c r="K171" s="48"/>
      <c r="L171" s="120"/>
      <c r="M171" s="48"/>
      <c r="N171" s="48"/>
      <c r="O171" s="48"/>
      <c r="P171" s="48"/>
      <c r="Q171" s="48"/>
      <c r="R171" s="48"/>
      <c r="S171" s="120"/>
      <c r="T171" s="120"/>
      <c r="U171" s="95"/>
      <c r="V171" s="95"/>
      <c r="W171" s="95"/>
      <c r="X171" s="95"/>
      <c r="Y171" s="95"/>
      <c r="Z171" s="95"/>
      <c r="AA171" s="95"/>
      <c r="AB171" s="96"/>
    </row>
    <row r="172" spans="1:28" s="97" customFormat="1" ht="15.75">
      <c r="A172" s="145"/>
      <c r="B172" s="48"/>
      <c r="C172" s="120"/>
      <c r="D172" s="120"/>
      <c r="E172" s="48"/>
      <c r="F172" s="48"/>
      <c r="G172" s="48"/>
      <c r="H172" s="120"/>
      <c r="I172" s="120"/>
      <c r="J172" s="48"/>
      <c r="K172" s="48"/>
      <c r="L172" s="120"/>
      <c r="M172" s="48"/>
      <c r="N172" s="48"/>
      <c r="O172" s="48"/>
      <c r="P172" s="48"/>
      <c r="Q172" s="48"/>
      <c r="R172" s="48"/>
      <c r="S172" s="120"/>
      <c r="T172" s="120"/>
      <c r="U172" s="95"/>
      <c r="V172" s="95"/>
      <c r="W172" s="95"/>
      <c r="X172" s="95"/>
      <c r="Y172" s="95"/>
      <c r="Z172" s="95"/>
      <c r="AA172" s="95"/>
      <c r="AB172" s="96"/>
    </row>
    <row r="173" spans="1:28" s="97" customFormat="1" ht="15.75">
      <c r="A173" s="145"/>
      <c r="B173" s="48"/>
      <c r="C173" s="120"/>
      <c r="D173" s="120"/>
      <c r="E173" s="48"/>
      <c r="F173" s="48"/>
      <c r="G173" s="48"/>
      <c r="H173" s="120"/>
      <c r="I173" s="120"/>
      <c r="J173" s="48"/>
      <c r="K173" s="48"/>
      <c r="L173" s="120"/>
      <c r="M173" s="48"/>
      <c r="N173" s="48"/>
      <c r="O173" s="48"/>
      <c r="P173" s="48"/>
      <c r="Q173" s="48"/>
      <c r="R173" s="48"/>
      <c r="S173" s="120"/>
      <c r="T173" s="120"/>
      <c r="U173" s="95"/>
      <c r="V173" s="95"/>
      <c r="W173" s="95"/>
      <c r="X173" s="95"/>
      <c r="Y173" s="95"/>
      <c r="Z173" s="95"/>
      <c r="AA173" s="95"/>
      <c r="AB173" s="96"/>
    </row>
    <row r="174" spans="1:28" s="97" customFormat="1" ht="15.75">
      <c r="A174" s="145"/>
      <c r="B174" s="48"/>
      <c r="C174" s="120"/>
      <c r="D174" s="120"/>
      <c r="E174" s="48"/>
      <c r="F174" s="48"/>
      <c r="G174" s="48"/>
      <c r="H174" s="120"/>
      <c r="I174" s="120"/>
      <c r="J174" s="48"/>
      <c r="K174" s="48"/>
      <c r="L174" s="120"/>
      <c r="M174" s="48"/>
      <c r="N174" s="48"/>
      <c r="O174" s="48"/>
      <c r="P174" s="48"/>
      <c r="Q174" s="48"/>
      <c r="R174" s="48"/>
      <c r="S174" s="120"/>
      <c r="T174" s="120"/>
      <c r="U174" s="95"/>
      <c r="V174" s="95"/>
      <c r="W174" s="95"/>
      <c r="X174" s="95"/>
      <c r="Y174" s="95"/>
      <c r="Z174" s="95"/>
      <c r="AA174" s="95"/>
      <c r="AB174" s="96"/>
    </row>
  </sheetData>
  <sheetProtection/>
  <mergeCells count="44">
    <mergeCell ref="A128:E128"/>
    <mergeCell ref="B124:D124"/>
    <mergeCell ref="A11:B11"/>
    <mergeCell ref="A12:B12"/>
    <mergeCell ref="B123:E123"/>
    <mergeCell ref="O9:O10"/>
    <mergeCell ref="I7:Q7"/>
    <mergeCell ref="N123:T123"/>
    <mergeCell ref="S6:S10"/>
    <mergeCell ref="N122:T122"/>
    <mergeCell ref="A2:D2"/>
    <mergeCell ref="D7:E8"/>
    <mergeCell ref="D9:D10"/>
    <mergeCell ref="Q2:T2"/>
    <mergeCell ref="A122:F122"/>
    <mergeCell ref="E9:E10"/>
    <mergeCell ref="J9:J10"/>
    <mergeCell ref="L9:L10"/>
    <mergeCell ref="H6:R6"/>
    <mergeCell ref="N128:T128"/>
    <mergeCell ref="N124:T124"/>
    <mergeCell ref="A6:B10"/>
    <mergeCell ref="C7:C10"/>
    <mergeCell ref="N9:N10"/>
    <mergeCell ref="I8:I10"/>
    <mergeCell ref="Q9:Q10"/>
    <mergeCell ref="T6:T10"/>
    <mergeCell ref="R7:R10"/>
    <mergeCell ref="E3:P3"/>
    <mergeCell ref="K9:K10"/>
    <mergeCell ref="H7:H10"/>
    <mergeCell ref="F6:F10"/>
    <mergeCell ref="G6:G10"/>
    <mergeCell ref="M9:M10"/>
    <mergeCell ref="U6:U10"/>
    <mergeCell ref="V6:V10"/>
    <mergeCell ref="E1:P1"/>
    <mergeCell ref="C6:E6"/>
    <mergeCell ref="E2:P2"/>
    <mergeCell ref="A3:D3"/>
    <mergeCell ref="J8:Q8"/>
    <mergeCell ref="Q4:T4"/>
    <mergeCell ref="Q5:T5"/>
    <mergeCell ref="P9:P10"/>
  </mergeCells>
  <printOptions/>
  <pageMargins left="0.2" right="0.2" top="0.3" bottom="0.38" header="0.32" footer="0.32"/>
  <pageSetup horizontalDpi="600" verticalDpi="600" orientation="landscape" paperSize="9" r:id="rId2"/>
  <ignoredErrors>
    <ignoredError sqref="S23 S14:S21 S22:T22 S28:S29 S45:S47"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DELL</cp:lastModifiedBy>
  <cp:lastPrinted>2020-02-03T10:49:40Z</cp:lastPrinted>
  <dcterms:created xsi:type="dcterms:W3CDTF">2004-03-07T02:36:29Z</dcterms:created>
  <dcterms:modified xsi:type="dcterms:W3CDTF">2020-02-03T11:57:48Z</dcterms:modified>
  <cp:category/>
  <cp:version/>
  <cp:contentType/>
  <cp:contentStatus/>
</cp:coreProperties>
</file>